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Licitacoes-GLC\EDI\Entrada\Engenharia\2020\0000912-2020\"/>
    </mc:Choice>
  </mc:AlternateContent>
  <bookViews>
    <workbookView xWindow="10032" yWindow="60" windowWidth="10536" windowHeight="7968" tabRatio="594"/>
  </bookViews>
  <sheets>
    <sheet name="TRINDADE DO SUL" sheetId="9" r:id="rId1"/>
    <sheet name="BDI" sheetId="10" r:id="rId2"/>
  </sheets>
  <definedNames>
    <definedName name="_xlnm.Print_Area" localSheetId="1">BDI!$A$1:$I$33</definedName>
    <definedName name="_xlnm.Print_Area" localSheetId="0">'TRINDADE DO SUL'!$A$1:$G$413</definedName>
  </definedNames>
  <calcPr calcId="162913" fullPrecision="0"/>
</workbook>
</file>

<file path=xl/calcChain.xml><?xml version="1.0" encoding="utf-8"?>
<calcChain xmlns="http://schemas.openxmlformats.org/spreadsheetml/2006/main">
  <c r="F408" i="9" l="1"/>
  <c r="E408" i="9"/>
  <c r="F397" i="9"/>
  <c r="E397" i="9"/>
  <c r="F386" i="9"/>
  <c r="E386" i="9"/>
  <c r="F370" i="9"/>
  <c r="E370" i="9"/>
  <c r="F306" i="9"/>
  <c r="E306" i="9"/>
  <c r="F228" i="9"/>
  <c r="E228" i="9"/>
  <c r="E409" i="9" l="1"/>
  <c r="F409" i="9"/>
  <c r="F179" i="9"/>
  <c r="E179" i="9"/>
  <c r="G54" i="9" l="1"/>
  <c r="G44" i="9"/>
  <c r="F143" i="9"/>
  <c r="F180" i="9" s="1"/>
  <c r="F410" i="9" s="1"/>
  <c r="E143" i="9"/>
  <c r="E180" i="9" s="1"/>
  <c r="E410" i="9" s="1"/>
  <c r="E412" i="9" s="1"/>
  <c r="E413" i="9" s="1"/>
  <c r="G140" i="9"/>
  <c r="G141" i="9"/>
  <c r="G142" i="9"/>
  <c r="G407" i="9"/>
  <c r="G406" i="9"/>
  <c r="G405" i="9"/>
  <c r="G404" i="9"/>
  <c r="G403" i="9"/>
  <c r="G402" i="9"/>
  <c r="G401" i="9"/>
  <c r="G400" i="9"/>
  <c r="G399" i="9"/>
  <c r="G396" i="9"/>
  <c r="G395" i="9"/>
  <c r="G394" i="9"/>
  <c r="G393" i="9"/>
  <c r="G392" i="9"/>
  <c r="G391" i="9"/>
  <c r="G390" i="9"/>
  <c r="G389" i="9"/>
  <c r="G388" i="9"/>
  <c r="G385" i="9"/>
  <c r="G384" i="9"/>
  <c r="G382" i="9"/>
  <c r="G381" i="9"/>
  <c r="G380" i="9"/>
  <c r="G379" i="9"/>
  <c r="G377" i="9"/>
  <c r="G376" i="9"/>
  <c r="G375" i="9"/>
  <c r="G374" i="9"/>
  <c r="G372" i="9"/>
  <c r="G369" i="9"/>
  <c r="G368" i="9"/>
  <c r="G367" i="9"/>
  <c r="G366" i="9"/>
  <c r="G365" i="9"/>
  <c r="G364" i="9"/>
  <c r="G363" i="9"/>
  <c r="G362" i="9"/>
  <c r="G361" i="9"/>
  <c r="G360" i="9"/>
  <c r="G359" i="9"/>
  <c r="G358" i="9"/>
  <c r="G356" i="9"/>
  <c r="G355" i="9"/>
  <c r="G354" i="9"/>
  <c r="G353" i="9"/>
  <c r="G352" i="9"/>
  <c r="G351" i="9"/>
  <c r="G349" i="9"/>
  <c r="G348" i="9"/>
  <c r="G347" i="9"/>
  <c r="G346" i="9"/>
  <c r="G345" i="9"/>
  <c r="G344" i="9"/>
  <c r="G343" i="9"/>
  <c r="G342" i="9"/>
  <c r="G341" i="9"/>
  <c r="G340" i="9"/>
  <c r="G339" i="9"/>
  <c r="G337" i="9"/>
  <c r="G336" i="9"/>
  <c r="G335" i="9"/>
  <c r="G334" i="9"/>
  <c r="G333" i="9"/>
  <c r="G331" i="9"/>
  <c r="G330" i="9"/>
  <c r="G329" i="9"/>
  <c r="G328" i="9"/>
  <c r="G326" i="9"/>
  <c r="G325" i="9"/>
  <c r="G323" i="9"/>
  <c r="G322" i="9"/>
  <c r="G321" i="9"/>
  <c r="G320" i="9"/>
  <c r="G319" i="9"/>
  <c r="G318" i="9"/>
  <c r="G317" i="9"/>
  <c r="G315" i="9"/>
  <c r="G314" i="9"/>
  <c r="G312" i="9"/>
  <c r="G311" i="9"/>
  <c r="G310" i="9"/>
  <c r="G309" i="9"/>
  <c r="G305" i="9"/>
  <c r="G304" i="9"/>
  <c r="G303" i="9"/>
  <c r="G302" i="9"/>
  <c r="G301" i="9"/>
  <c r="G300" i="9"/>
  <c r="G299" i="9"/>
  <c r="G298" i="9"/>
  <c r="G297" i="9"/>
  <c r="G296" i="9"/>
  <c r="G295" i="9"/>
  <c r="G294" i="9"/>
  <c r="G293" i="9"/>
  <c r="G292" i="9"/>
  <c r="G291" i="9"/>
  <c r="G290" i="9"/>
  <c r="G288" i="9"/>
  <c r="G287" i="9"/>
  <c r="G286" i="9"/>
  <c r="G285" i="9"/>
  <c r="G284" i="9"/>
  <c r="G282" i="9"/>
  <c r="G281" i="9"/>
  <c r="G280" i="9"/>
  <c r="G278" i="9"/>
  <c r="G277" i="9"/>
  <c r="G276" i="9"/>
  <c r="G274" i="9"/>
  <c r="G273" i="9"/>
  <c r="G272" i="9"/>
  <c r="G271" i="9"/>
  <c r="G270" i="9"/>
  <c r="G269" i="9"/>
  <c r="G268" i="9"/>
  <c r="G266" i="9"/>
  <c r="G265" i="9"/>
  <c r="G264" i="9"/>
  <c r="G263" i="9"/>
  <c r="G262" i="9"/>
  <c r="G261" i="9"/>
  <c r="G260" i="9"/>
  <c r="G259" i="9"/>
  <c r="G258" i="9"/>
  <c r="G257" i="9"/>
  <c r="G256" i="9"/>
  <c r="G255" i="9"/>
  <c r="G253" i="9"/>
  <c r="G252" i="9"/>
  <c r="G251" i="9"/>
  <c r="G250" i="9"/>
  <c r="G249" i="9"/>
  <c r="G248" i="9"/>
  <c r="G247" i="9"/>
  <c r="G245" i="9"/>
  <c r="G244" i="9"/>
  <c r="G242" i="9"/>
  <c r="G241" i="9"/>
  <c r="G240" i="9"/>
  <c r="G239" i="9"/>
  <c r="G237" i="9"/>
  <c r="G236" i="9"/>
  <c r="G235" i="9"/>
  <c r="G233" i="9"/>
  <c r="G232" i="9"/>
  <c r="G227" i="9"/>
  <c r="G226" i="9"/>
  <c r="G224" i="9"/>
  <c r="G223" i="9"/>
  <c r="G222" i="9"/>
  <c r="G221" i="9"/>
  <c r="G220" i="9"/>
  <c r="G219" i="9"/>
  <c r="G218" i="9"/>
  <c r="G217" i="9"/>
  <c r="G216" i="9"/>
  <c r="G215" i="9"/>
  <c r="G213" i="9"/>
  <c r="G212" i="9"/>
  <c r="G211" i="9"/>
  <c r="G210" i="9"/>
  <c r="G209" i="9"/>
  <c r="G208" i="9"/>
  <c r="G207" i="9"/>
  <c r="G206" i="9"/>
  <c r="G205" i="9"/>
  <c r="G204" i="9"/>
  <c r="G203" i="9"/>
  <c r="G201" i="9"/>
  <c r="G200" i="9"/>
  <c r="G199" i="9"/>
  <c r="G198" i="9"/>
  <c r="G197" i="9"/>
  <c r="G196" i="9"/>
  <c r="G195" i="9"/>
  <c r="G194" i="9"/>
  <c r="G192" i="9"/>
  <c r="G191" i="9"/>
  <c r="G190" i="9"/>
  <c r="G189" i="9"/>
  <c r="G188" i="9"/>
  <c r="G187" i="9"/>
  <c r="G186" i="9"/>
  <c r="G185" i="9"/>
  <c r="G184" i="9"/>
  <c r="G178" i="9"/>
  <c r="G177" i="9"/>
  <c r="G176" i="9"/>
  <c r="G175" i="9"/>
  <c r="G174" i="9"/>
  <c r="G173" i="9"/>
  <c r="G171" i="9"/>
  <c r="G170" i="9"/>
  <c r="G169" i="9"/>
  <c r="G168" i="9"/>
  <c r="G166" i="9"/>
  <c r="G165" i="9"/>
  <c r="G164" i="9"/>
  <c r="G163" i="9"/>
  <c r="G162" i="9"/>
  <c r="G161" i="9"/>
  <c r="G160" i="9"/>
  <c r="G159" i="9"/>
  <c r="G158" i="9"/>
  <c r="G157" i="9"/>
  <c r="G156" i="9"/>
  <c r="G155" i="9"/>
  <c r="G154" i="9"/>
  <c r="G152" i="9"/>
  <c r="G151" i="9"/>
  <c r="G150" i="9"/>
  <c r="G149" i="9"/>
  <c r="G148" i="9"/>
  <c r="G147" i="9"/>
  <c r="G146" i="9"/>
  <c r="G138" i="9"/>
  <c r="G137" i="9"/>
  <c r="G136" i="9"/>
  <c r="G135" i="9"/>
  <c r="G134" i="9"/>
  <c r="G133" i="9"/>
  <c r="G132" i="9"/>
  <c r="G131" i="9"/>
  <c r="G129" i="9"/>
  <c r="G128" i="9"/>
  <c r="G127" i="9"/>
  <c r="G126" i="9"/>
  <c r="G125" i="9"/>
  <c r="G124" i="9"/>
  <c r="G123" i="9"/>
  <c r="G122" i="9"/>
  <c r="G121" i="9"/>
  <c r="G120" i="9"/>
  <c r="G118" i="9"/>
  <c r="G117" i="9"/>
  <c r="G116" i="9"/>
  <c r="G115" i="9"/>
  <c r="G114" i="9"/>
  <c r="G113" i="9"/>
  <c r="G112" i="9"/>
  <c r="G110" i="9"/>
  <c r="G108" i="9"/>
  <c r="G106" i="9"/>
  <c r="G105" i="9"/>
  <c r="G102" i="9"/>
  <c r="G101" i="9"/>
  <c r="G100" i="9"/>
  <c r="G99" i="9"/>
  <c r="G98" i="9"/>
  <c r="G97" i="9"/>
  <c r="G95" i="9"/>
  <c r="G94" i="9"/>
  <c r="G92" i="9"/>
  <c r="G91" i="9"/>
  <c r="G90" i="9"/>
  <c r="G89" i="9"/>
  <c r="G88" i="9"/>
  <c r="G87" i="9"/>
  <c r="G85" i="9"/>
  <c r="G84" i="9"/>
  <c r="G83" i="9"/>
  <c r="G82" i="9"/>
  <c r="G80" i="9"/>
  <c r="G79" i="9"/>
  <c r="G78" i="9"/>
  <c r="G76" i="9"/>
  <c r="G75" i="9"/>
  <c r="G74" i="9"/>
  <c r="G73" i="9"/>
  <c r="G72" i="9"/>
  <c r="G71" i="9"/>
  <c r="G69" i="9"/>
  <c r="G68" i="9"/>
  <c r="G67" i="9"/>
  <c r="G66" i="9"/>
  <c r="G65" i="9"/>
  <c r="G64" i="9"/>
  <c r="G63" i="9"/>
  <c r="G62" i="9"/>
  <c r="G59" i="9"/>
  <c r="G58" i="9"/>
  <c r="G57" i="9"/>
  <c r="G56" i="9"/>
  <c r="G55" i="9"/>
  <c r="G52" i="9"/>
  <c r="G51" i="9"/>
  <c r="G49" i="9"/>
  <c r="G47" i="9"/>
  <c r="G46" i="9"/>
  <c r="G42" i="9"/>
  <c r="G41" i="9"/>
  <c r="G39" i="9"/>
  <c r="G38" i="9"/>
  <c r="G37" i="9"/>
  <c r="G34" i="9"/>
  <c r="G33" i="9"/>
  <c r="G32" i="9"/>
  <c r="G30" i="9"/>
  <c r="G28" i="9"/>
  <c r="G26" i="9"/>
  <c r="G25" i="9"/>
  <c r="G24" i="9"/>
  <c r="G23" i="9"/>
  <c r="G22" i="9"/>
  <c r="G21" i="9"/>
  <c r="G19" i="9"/>
  <c r="G18" i="9"/>
  <c r="G17" i="9"/>
  <c r="G16" i="9"/>
  <c r="G408" i="9" l="1"/>
  <c r="G228" i="9"/>
  <c r="G306" i="9"/>
  <c r="G370" i="9"/>
  <c r="G397" i="9"/>
  <c r="G386" i="9"/>
  <c r="G179" i="9"/>
  <c r="G143" i="9"/>
  <c r="G409" i="9" l="1"/>
  <c r="G180" i="9"/>
  <c r="G410" i="9" l="1"/>
  <c r="F411" i="9" s="1"/>
  <c r="G411" i="9" l="1"/>
  <c r="G412" i="9" s="1"/>
  <c r="F412" i="9"/>
  <c r="F413" i="9" s="1"/>
  <c r="G413" i="9" s="1"/>
  <c r="D21" i="10" l="1"/>
</calcChain>
</file>

<file path=xl/sharedStrings.xml><?xml version="1.0" encoding="utf-8"?>
<sst xmlns="http://schemas.openxmlformats.org/spreadsheetml/2006/main" count="1172" uniqueCount="810">
  <si>
    <t>DESCRIÇÃO</t>
  </si>
  <si>
    <t>QUANT.</t>
  </si>
  <si>
    <t>UNID.</t>
  </si>
  <si>
    <t>MATERIAL</t>
  </si>
  <si>
    <t>EMAIL:</t>
  </si>
  <si>
    <t xml:space="preserve">MÃO DE OBRA </t>
  </si>
  <si>
    <t>RAZÃO SOCIAL:</t>
  </si>
  <si>
    <t>CNPJ:</t>
  </si>
  <si>
    <t>DATA DA PROPOSTA</t>
  </si>
  <si>
    <t>ITENS</t>
  </si>
  <si>
    <t>I</t>
  </si>
  <si>
    <t>OBRAS CIVIS</t>
  </si>
  <si>
    <t>SUBTOTAL OBRAS CIVIS</t>
  </si>
  <si>
    <t>FONE:</t>
  </si>
  <si>
    <t>1.1</t>
  </si>
  <si>
    <t>1.2</t>
  </si>
  <si>
    <t>BDI</t>
  </si>
  <si>
    <t>ENDEREÇO:</t>
  </si>
  <si>
    <t>PROPONENTE</t>
  </si>
  <si>
    <t>PROPOSTA</t>
  </si>
  <si>
    <t>TOTAL GERAL</t>
  </si>
  <si>
    <t>DESPESAS INDIRETAS</t>
  </si>
  <si>
    <t>AC - Administração central</t>
  </si>
  <si>
    <t>SG - Seguro e Garantias</t>
  </si>
  <si>
    <t>R - Riscos</t>
  </si>
  <si>
    <t>L - Lucro</t>
  </si>
  <si>
    <t>I - Impostos</t>
  </si>
  <si>
    <t>5.1</t>
  </si>
  <si>
    <t>PIS</t>
  </si>
  <si>
    <t>5.2</t>
  </si>
  <si>
    <t>COFINS</t>
  </si>
  <si>
    <t>5.3</t>
  </si>
  <si>
    <t>ISS (cfe. Legislação municipal)</t>
  </si>
  <si>
    <t>5.4</t>
  </si>
  <si>
    <t>CPRB - Contrib. Prev. Sobre Rec. Bruta</t>
  </si>
  <si>
    <t>DF - Despesas Financeiras</t>
  </si>
  <si>
    <t>Administração Central: de 3% à 5,5%</t>
  </si>
  <si>
    <t>Seguros + Garantia: de 0,8% à 1%</t>
  </si>
  <si>
    <t>Riscos: de 0,97% a 1,27%</t>
  </si>
  <si>
    <t>Despesas Financeiras: de 0,59% a 1,39%</t>
  </si>
  <si>
    <t>Lucros: de 6,16% à 8,96%</t>
  </si>
  <si>
    <t>BDI CALCULADO:  de 20,34% à 25,00%</t>
  </si>
  <si>
    <t>CUSTO TOTAL R$</t>
  </si>
  <si>
    <t>BDI Calculado</t>
  </si>
  <si>
    <t>FÓRMULA ADOTADA</t>
  </si>
  <si>
    <t>Valores limites conforme Acórdão 2622/2013 TCU</t>
  </si>
  <si>
    <t>PLANILHA DETALHAMENTO CÁLCULO BDI</t>
  </si>
  <si>
    <r>
      <rPr>
        <b/>
        <sz val="10"/>
        <color rgb="FF000000"/>
        <rFont val="Calibri"/>
        <family val="2"/>
        <charset val="1"/>
      </rPr>
      <t>COFINS</t>
    </r>
    <r>
      <rPr>
        <sz val="10"/>
        <color rgb="FF000000"/>
        <rFont val="Calibri"/>
        <family val="2"/>
        <charset val="1"/>
      </rPr>
      <t xml:space="preserve"> – Contribuição para o Financiamento da Seguridade Social: A alíquota depende do enquadramento fiscal e tributário da empresa.
</t>
    </r>
    <r>
      <rPr>
        <b/>
        <sz val="10"/>
        <color rgb="FF000000"/>
        <rFont val="Calibri"/>
        <family val="2"/>
        <charset val="1"/>
      </rPr>
      <t>PIS</t>
    </r>
    <r>
      <rPr>
        <sz val="10"/>
        <color rgb="FF000000"/>
        <rFont val="Calibri"/>
        <family val="2"/>
        <charset val="1"/>
      </rPr>
      <t xml:space="preserve"> - Programa de Integração Social: A alíquota depende do enquadramento fiscal e tributário da empresa.
</t>
    </r>
    <r>
      <rPr>
        <b/>
        <sz val="10"/>
        <color rgb="FF000000"/>
        <rFont val="Calibri"/>
        <family val="2"/>
        <charset val="1"/>
      </rPr>
      <t>ISS</t>
    </r>
    <r>
      <rPr>
        <sz val="10"/>
        <color rgb="FF000000"/>
        <rFont val="Calibri"/>
        <family val="2"/>
        <charset val="1"/>
      </rPr>
      <t xml:space="preserve"> - Pode ser isento, ou variar até 5%, conforme legislação municipal.</t>
    </r>
  </si>
  <si>
    <t>Itens em que podem ocorrer variações:</t>
  </si>
  <si>
    <t>(1- I)</t>
  </si>
  <si>
    <r>
      <t xml:space="preserve">BDI =( </t>
    </r>
    <r>
      <rPr>
        <u/>
        <sz val="10"/>
        <rFont val="Calibri"/>
        <family val="2"/>
        <scheme val="minor"/>
      </rPr>
      <t>(1+AC+S+R+G) x (1+DF) x (1+L)  - 1</t>
    </r>
    <r>
      <rPr>
        <sz val="10"/>
        <rFont val="Calibri"/>
        <family val="2"/>
        <scheme val="minor"/>
      </rPr>
      <t>)  x 100</t>
    </r>
  </si>
  <si>
    <t xml:space="preserve"> CUSTOS UNITÁRIOS R$</t>
  </si>
  <si>
    <t>TOTAL COM BDI</t>
  </si>
  <si>
    <t>un</t>
  </si>
  <si>
    <t>2.1</t>
  </si>
  <si>
    <t>4.1</t>
  </si>
  <si>
    <t>x,xx</t>
  </si>
  <si>
    <t>1.3</t>
  </si>
  <si>
    <t>1.4</t>
  </si>
  <si>
    <t>m</t>
  </si>
  <si>
    <t>3.1</t>
  </si>
  <si>
    <t>6.1</t>
  </si>
  <si>
    <t>6.2</t>
  </si>
  <si>
    <t>6.3</t>
  </si>
  <si>
    <t>7.1</t>
  </si>
  <si>
    <t>7.2</t>
  </si>
  <si>
    <t>6.5</t>
  </si>
  <si>
    <t>6.4</t>
  </si>
  <si>
    <t>2.2</t>
  </si>
  <si>
    <t>2.3</t>
  </si>
  <si>
    <t>2.4</t>
  </si>
  <si>
    <t>8.1</t>
  </si>
  <si>
    <t>8.2</t>
  </si>
  <si>
    <t>9.1</t>
  </si>
  <si>
    <t>9.2</t>
  </si>
  <si>
    <t>PINTURA</t>
  </si>
  <si>
    <t>h</t>
  </si>
  <si>
    <t>Extintores</t>
  </si>
  <si>
    <t>9.3</t>
  </si>
  <si>
    <t>9.4</t>
  </si>
  <si>
    <t>9.5</t>
  </si>
  <si>
    <t>10.1</t>
  </si>
  <si>
    <t>10.2</t>
  </si>
  <si>
    <t>10.3</t>
  </si>
  <si>
    <t>10.4</t>
  </si>
  <si>
    <t>10.5</t>
  </si>
  <si>
    <t>10.6</t>
  </si>
  <si>
    <t>11.1</t>
  </si>
  <si>
    <t>11.2</t>
  </si>
  <si>
    <t>11.3</t>
  </si>
  <si>
    <t>12.1</t>
  </si>
  <si>
    <t>12.2</t>
  </si>
  <si>
    <t>12.3</t>
  </si>
  <si>
    <t>12.4</t>
  </si>
  <si>
    <t>13.1</t>
  </si>
  <si>
    <t>13.2</t>
  </si>
  <si>
    <t>13.3</t>
  </si>
  <si>
    <t>13.4</t>
  </si>
  <si>
    <t>14.1</t>
  </si>
  <si>
    <t>14.2</t>
  </si>
  <si>
    <t>14.3</t>
  </si>
  <si>
    <t>15.1</t>
  </si>
  <si>
    <t>cj</t>
  </si>
  <si>
    <t>IV</t>
  </si>
  <si>
    <t>FORRO</t>
  </si>
  <si>
    <t>PLANILHA DE ORÇAMENTO</t>
  </si>
  <si>
    <t>SERVIÇOS INICIAIS</t>
  </si>
  <si>
    <t>Emissão de ART</t>
  </si>
  <si>
    <t>'As built"  dos projetos arquitetonico, elétrico e mecânico</t>
  </si>
  <si>
    <t>Transporte de entulho com caminhão basculante 6 M3, rodovia pavimentada, DMT 0,5 a 1,0km</t>
  </si>
  <si>
    <t>m3</t>
  </si>
  <si>
    <t>Nova placa de obra em aço galvanizado, conforme resolução CREA, incluir nome do autor e co-autores do projeto, nome da obra e responsáveis técnicos pela execução da nova  obra.</t>
  </si>
  <si>
    <t>m2</t>
  </si>
  <si>
    <t>SERVIÇOS PRELIMINARES</t>
  </si>
  <si>
    <t>Carga manual de entulho em caminhão basculante 6 M3</t>
  </si>
  <si>
    <t>Descarte de resíduos da construção civil em área licenciadas (atentar para legislação local), considerando a densidade aparente de  300kg/m3 de RCC</t>
  </si>
  <si>
    <t>Montagem e desmontagem de andaime modular fachadeiro, com piso metálico, de acordo com normativas vigentes. Fornecer ART de projeto e execução.</t>
  </si>
  <si>
    <t>Remoção da esquadria existente para instalação pórtico Banrisul Eletrônico</t>
  </si>
  <si>
    <t>2.5</t>
  </si>
  <si>
    <t>Adequações hidrossanitárias</t>
  </si>
  <si>
    <t>2.6</t>
  </si>
  <si>
    <t>Camada de regularização marquise existente</t>
  </si>
  <si>
    <t>PAREDES</t>
  </si>
  <si>
    <t>Parede com placas de gesso acartonado (drywall), para uso interno, com duas faces simples e estrutura metálica com guias simples, sem vãos</t>
  </si>
  <si>
    <t>Forro mineral em placas dimensão 125x62,5cm para ambientes comerciaIs, incluso fixação com perfis metálicos brancos, fornecimento e instalação</t>
  </si>
  <si>
    <t>PISO</t>
  </si>
  <si>
    <t>Elemento tátil em nylon com aditivo UV, colado com fita dupla-face especial, cor cinza escuro - alerta - INTERNO</t>
  </si>
  <si>
    <t>Elemento tátil em nylon com aditivo UV, colado com fita dupla-face especial, cor cinza escuro - direcional - INTERNO</t>
  </si>
  <si>
    <t>Rodapé em porcelanato idêntico ao piso instalado, h: 7cm (instalar junto às paredes a executar em gesso acartonado, nos dois lados)</t>
  </si>
  <si>
    <t>ESQUADRIAS E ELEMENTOS METÁLICOS</t>
  </si>
  <si>
    <t>ESQUADRIA FACHADA PRINCIPAL</t>
  </si>
  <si>
    <t>6.1.1</t>
  </si>
  <si>
    <t>Esquadria de alumínio branco e vidro 8mm hall de acesso agência</t>
  </si>
  <si>
    <t>6.1.2</t>
  </si>
  <si>
    <t xml:space="preserve">Cobertura em vidro c/ esquadria de alumínio de acesso agência </t>
  </si>
  <si>
    <t>6.1.3</t>
  </si>
  <si>
    <t>Porta de abrir duas folhas vidro 8mm hall de acesso agência, incluso ferragem</t>
  </si>
  <si>
    <t>ESQUADRIA SAA</t>
  </si>
  <si>
    <t>6.2.1</t>
  </si>
  <si>
    <t>Esquadria de alumínio e vidro comum 5mm</t>
  </si>
  <si>
    <t>6.2.2</t>
  </si>
  <si>
    <t>Porta de vidro, incluso acessórios</t>
  </si>
  <si>
    <t>GRADES DE SEGURANÇA</t>
  </si>
  <si>
    <t>Grade de segurança padrão Banrisul em alumínio (esquadria SAA)</t>
  </si>
  <si>
    <t>ELEMENTOS METÁLICOS</t>
  </si>
  <si>
    <t>6.3.1</t>
  </si>
  <si>
    <t>Máscara modelo novo conforme projeto e memorial fornecidos pelo Banrisul (1,00m)</t>
  </si>
  <si>
    <t>Máscara modelo novo conforme projeto e memorial fornecidos pelo Banrisul (1,20m)</t>
  </si>
  <si>
    <t>CÉLULA DE SEGURANÇA</t>
  </si>
  <si>
    <t>6.4.1</t>
  </si>
  <si>
    <t>Vidro balístico</t>
  </si>
  <si>
    <t>FERRAGENS</t>
  </si>
  <si>
    <t>Mola hidráulica aérea nº 3 DOMA cor prata (acesso retaguarda)</t>
  </si>
  <si>
    <t>Fechadura de embutir para porta em alumínio, com maçaneta alavanca e miolo com fechamento em um lado e espelho em metal cromado, modelo Duna 1000 R66 CR, ou equivalente técnico</t>
  </si>
  <si>
    <t>Aplicação manual de fundo selador acrílico em panos com presença de vãos de edifícios de multiplos pavimentos (fachada leste)</t>
  </si>
  <si>
    <t>Aplicação manual de tinta látex acrílica cor branco fosco em panos com presença de vãos de edifícios de multiplos pavimentos, garantindo 100% de recobrimento (fachada leste)</t>
  </si>
  <si>
    <t>8.3</t>
  </si>
  <si>
    <t>Aplicação manual de tinta látex acrílica cor "Águas do Atlântico (ref. Pantone 300C)", marca Suvinil ou equivalente técnico, garantindo 100% de recobrimento (fachada leste - rendimento da tinta: 21m2/)</t>
  </si>
  <si>
    <t>8.4</t>
  </si>
  <si>
    <t>Aplicação manual de tinta látex acrílica cor branco, marca Suvinil ou equivalente técnico, garantindo 100% de recobrimento (paredes internas - rendimento da tinta: 21m2/)</t>
  </si>
  <si>
    <t>8.5</t>
  </si>
  <si>
    <t>Pintura com tinta alquídica de fundo (zarcão) pulverizada sobre superfície metálica executado em obra - proteção estrutura de aço fixação testeira - mínimo 2 demãos - 100% de recobrimento</t>
  </si>
  <si>
    <t>8.6</t>
  </si>
  <si>
    <t>Aplicação e lixamento de duas demãos de massa látex para a regularização  das paredes</t>
  </si>
  <si>
    <t>PROGRAMAÇÃO VISUAL INTERNA</t>
  </si>
  <si>
    <t>Adesivos</t>
  </si>
  <si>
    <t>9.1.1</t>
  </si>
  <si>
    <t xml:space="preserve">A1LP - Logo padrão </t>
  </si>
  <si>
    <t>9.1.2</t>
  </si>
  <si>
    <t>A2H AT2 - Horário Agência com aviso porta automárica (dupla face)</t>
  </si>
  <si>
    <t>9.1.3</t>
  </si>
  <si>
    <t>A2H SAA2 - Autoatendimento porta automática</t>
  </si>
  <si>
    <t>9.1.4</t>
  </si>
  <si>
    <t>A2PO - Passa Objetos (dupla face)</t>
  </si>
  <si>
    <t>9.1.5</t>
  </si>
  <si>
    <t>A3- SIA - Acessibiladade (simbolo S.I.A.) 15x15 cm</t>
  </si>
  <si>
    <t>9.1.6</t>
  </si>
  <si>
    <t>A4 - SIA CG - Acessibilidade (simbolo S.I.A.) 15x15 cm</t>
  </si>
  <si>
    <t>9.1.7</t>
  </si>
  <si>
    <t>A5  - Cx - Nº Caixa (simples)</t>
  </si>
  <si>
    <t>Capa para identificação do assento prioritário em cadeiras e longarinas</t>
  </si>
  <si>
    <t>Placas Suspensas</t>
  </si>
  <si>
    <t>9.3.1</t>
  </si>
  <si>
    <t>PS2  - Caixas atendimento por senha</t>
  </si>
  <si>
    <t>9.3.2</t>
  </si>
  <si>
    <t>PS3  - Plataforma de atendimeto</t>
  </si>
  <si>
    <t>9.3.3</t>
  </si>
  <si>
    <t>9.3.4</t>
  </si>
  <si>
    <t>PS5 - Atendimento pessoa física</t>
  </si>
  <si>
    <t>9.3.5</t>
  </si>
  <si>
    <t>PS10 - Gerente-geral</t>
  </si>
  <si>
    <t>9.3.6</t>
  </si>
  <si>
    <t>PS11 - Gerente Adjunto</t>
  </si>
  <si>
    <t>Placa de porta tipo 1</t>
  </si>
  <si>
    <t>9.4.1</t>
  </si>
  <si>
    <t>PP1 - PRIV - Privativo para funcionários</t>
  </si>
  <si>
    <t>9.4.2</t>
  </si>
  <si>
    <t>PP3 -  No break</t>
  </si>
  <si>
    <t>9.4.3</t>
  </si>
  <si>
    <t xml:space="preserve">PP5 - Arquivo </t>
  </si>
  <si>
    <t>9.4.4</t>
  </si>
  <si>
    <t>Placa de porta tipo 2</t>
  </si>
  <si>
    <t>9.4.5</t>
  </si>
  <si>
    <t>PP6 Copa</t>
  </si>
  <si>
    <t>9.4.6</t>
  </si>
  <si>
    <t>PP8 WC Masculino</t>
  </si>
  <si>
    <t>9.4.7</t>
  </si>
  <si>
    <t>PP9 WC Feminino</t>
  </si>
  <si>
    <t>9.4.8</t>
  </si>
  <si>
    <t>PP10  WC Unisex PNE</t>
  </si>
  <si>
    <t>9.4.9</t>
  </si>
  <si>
    <t xml:space="preserve">Placas de portas especiais </t>
  </si>
  <si>
    <t>9.4.10</t>
  </si>
  <si>
    <t>PP13 Retire sua senha aqui</t>
  </si>
  <si>
    <t>9.4.11</t>
  </si>
  <si>
    <t>PP14 - PRESS- Instruções para sair após 22h</t>
  </si>
  <si>
    <t>9.4.12</t>
  </si>
  <si>
    <t>PP15 - AG E HOR - Atendimento agência e autoatendimento, com braile, no pórtico</t>
  </si>
  <si>
    <t>9.4.13</t>
  </si>
  <si>
    <t>PP16 - Sanitário Unisex em braile</t>
  </si>
  <si>
    <t>9.4.14</t>
  </si>
  <si>
    <t>PP17 - Sanitário Maculino em braile</t>
  </si>
  <si>
    <t>9.4.15</t>
  </si>
  <si>
    <t>PP18- Sanitário Feminino em braile</t>
  </si>
  <si>
    <t xml:space="preserve">Porta Cartazes </t>
  </si>
  <si>
    <t>9.5.1</t>
  </si>
  <si>
    <t xml:space="preserve">PC Informa - Porta Cartaz Informa  Cristal espaçador cromado - 48,5 x 33,5cm </t>
  </si>
  <si>
    <t>9.5.2</t>
  </si>
  <si>
    <t xml:space="preserve">PC Tarifa - Porta Cartaz modelo novo 54 x 74cm </t>
  </si>
  <si>
    <t>PROGRAMAÇÃO VISUAL ExTERNA</t>
  </si>
  <si>
    <t>Testeira T4 em chapa galvanizada vazada com logomarca em acrílico termomoldada, conforme projeto e memorial descritivo padrão Banrisul</t>
  </si>
  <si>
    <t>Projeto Estrutura Metálica (Fixação Testeira)</t>
  </si>
  <si>
    <t>Perfil U laminado de aço galvanizado para instalação do revestimento de ACM</t>
  </si>
  <si>
    <t>Kg</t>
  </si>
  <si>
    <t>Revestimento de ACM  para marquise, dimensões conforme projeto</t>
  </si>
  <si>
    <t>Logo Banrisul "cubos" em aço inoxidável instalados em painéis com fechamento em chapa de aluminio para fachada</t>
  </si>
  <si>
    <t>Pórtico Banrisul Eletrônico</t>
  </si>
  <si>
    <t>DIVISÓRIAS E BIOMBOS</t>
  </si>
  <si>
    <t>Divisor de Ambiente</t>
  </si>
  <si>
    <t>11.1.1</t>
  </si>
  <si>
    <t>Divisor de sigilo em vido transparentes 4mm, requadro de alumínio com pintura eletrostática, cor branco, nas dimensões de 1,20mx1,80m. Inclui: fornecimento, montagem, adesivo jateado intecalado (faixa de 12cm)  até 0,90cm  e adesivo jateado acima disto, conforme projeto</t>
  </si>
  <si>
    <t>11.1.2</t>
  </si>
  <si>
    <t>Divisor de ambientes em vido transparentes 4mm, requadro de alumínio com pintura eletrostática, cor branco, nas dimensões de 10,60mx1,80m. Inclui: fornecimento, montagem, adesivos jateados intercalados (faixa de 12cm), conforme projeto</t>
  </si>
  <si>
    <t>Biombos</t>
  </si>
  <si>
    <t>11.2.1</t>
  </si>
  <si>
    <t>Biombos em vidro liso transparente 4mm, requadro de alumínio com pintura eletrostática, cor branco, nas dimensões de 1,20mx1,40m. Inclui: fornecimento, montagem, adesivos jateados intercalados (faixa de 12cm), perfil REF. ALCOA 30-026 ou equivalente, pés e sapatas, conforme manual de programação visual.</t>
  </si>
  <si>
    <t>Móvel Divisor de Sigilo</t>
  </si>
  <si>
    <t>11.3.1</t>
  </si>
  <si>
    <t>Móvel Divisor de Sigilo em estrutura de MDF com acabamento em melamina cor branco para suporte de TV corporativa e vido transparentes 4mm, com 2 requadros de alumínio com pintura eletrostática, cor branco, nas dimensões de 0,55x1,80m. Inclui: fornecimento, montagem, adesivo jateado intecalado (faixa de 12cm)  até 0,90cm e adesivo jateado acima disto, conforme projeto</t>
  </si>
  <si>
    <t>ACESSÓRIOS</t>
  </si>
  <si>
    <t>Lixeira em polipropileno 11L na cor cinza, diâmetro 23,5cm - altura 28,8cm (FUNCIONÁRIOS)</t>
  </si>
  <si>
    <t>Lixeiras altas em aço inox sem tampa 20l diâmetro 23,5cm - altura 59,8cm (CAIxAS E BEBEDOURO)</t>
  </si>
  <si>
    <t>Lixeiras em aço inox com tampa 11l diâmetro 24,0cm - altura 37,5cm (SANITÁRIOS)</t>
  </si>
  <si>
    <t>Lixeiras em plástico com tampa 52l 40,5x40,5x69,5cm  - cor cinza (BANCADA SANITÁRIOS)</t>
  </si>
  <si>
    <t>12.5</t>
  </si>
  <si>
    <t>Lixeiras em plástico com tampa pedal 75l 34,5x87,5x87,5cm  - cor cinza (COPA)</t>
  </si>
  <si>
    <t>12.6</t>
  </si>
  <si>
    <t>Espelho cristal, espessura 4mm, com parafusos de fixação, sem moldura 45x80cm</t>
  </si>
  <si>
    <t>12.7</t>
  </si>
  <si>
    <t>Passa objetos em acrílico padrão Banrisul</t>
  </si>
  <si>
    <t>COMPLEMENTOS DIVERSOS</t>
  </si>
  <si>
    <t>Tampo inox com pia 120x55cm - marca Tramontina ou equivalente técnico</t>
  </si>
  <si>
    <t>Gabinete de cozinha em aço branco para pia de 1,20m marca Colormaq modelo Roma ou equivalente técnico</t>
  </si>
  <si>
    <t>Armário aéreo com nicho para microondas conjugado com uma porta</t>
  </si>
  <si>
    <t>Tanque para área de serviço, cor branco  gelo, dimensões 600x500mm, capacidade de 40l modelo TQ.03 - marca DECA ou equivalente técnico</t>
  </si>
  <si>
    <t>13.5</t>
  </si>
  <si>
    <t>Torneira para cozinha bica móvel de balcão 1173 C21 Meber ou equivalente técnico</t>
  </si>
  <si>
    <t>13.6</t>
  </si>
  <si>
    <t>Torneira pia parede 1158 C 21 acabamento cromado Meber ou equivalente técnico</t>
  </si>
  <si>
    <t>13.7</t>
  </si>
  <si>
    <t>Vaso Plástico Moderno Cimento Grande, Cód. 88551351</t>
  </si>
  <si>
    <t>13.8</t>
  </si>
  <si>
    <t>Terra Vegetal 10Kg Terral</t>
  </si>
  <si>
    <t>13.9</t>
  </si>
  <si>
    <t>Palmeira Raphis 3 Hastes</t>
  </si>
  <si>
    <t>13.10</t>
  </si>
  <si>
    <t>Película Antivandalismo (Fachada)</t>
  </si>
  <si>
    <t>PLANO DE PREVENÇÃO CONTRA INCÊNDIO</t>
  </si>
  <si>
    <t xml:space="preserve">Extintor de incêdio PQS ABC 2A20BC 4KG </t>
  </si>
  <si>
    <t xml:space="preserve">Abrigo metálico para Extintor com Pingadeira 70x30x25cm </t>
  </si>
  <si>
    <t>Placa de equipamento - Extintor de Incêndio - Cógido 23,  fotoluminoscente quadrada 15x15cm</t>
  </si>
  <si>
    <t>14.4</t>
  </si>
  <si>
    <t>Placa de orientação -  Cógido 13 fotoluminoscente retanguar 15x30cm</t>
  </si>
  <si>
    <t>14.5</t>
  </si>
  <si>
    <t>Placa de orientação -  Cógido 14 fotoluminoscente retanguar 15x30cm</t>
  </si>
  <si>
    <t>14.6</t>
  </si>
  <si>
    <t>Placa de aviso -  Cógido 09 fotoluminoscente retangular mín 15x15 cm</t>
  </si>
  <si>
    <t>14.7</t>
  </si>
  <si>
    <t>Placa de orientação -  Cógido 14  luminosa retangular 18x24cm</t>
  </si>
  <si>
    <t>14.8</t>
  </si>
  <si>
    <t>Placa de Saida de Emergência - Cógido 17 luminosa retangular 18x24cm</t>
  </si>
  <si>
    <t>SERVIÇOS FINAIS</t>
  </si>
  <si>
    <t>Recomposição furos de instalação de ar condicionado, com argamassa sem cal</t>
  </si>
  <si>
    <t>15.2</t>
  </si>
  <si>
    <t>Limpeza final da obra</t>
  </si>
  <si>
    <t>15.3</t>
  </si>
  <si>
    <t xml:space="preserve">Montagem de móveis </t>
  </si>
  <si>
    <t>DESMOBILIZAÇÃO LOCAL ANTIGO</t>
  </si>
  <si>
    <t>16.1</t>
  </si>
  <si>
    <t>RETIRADA E DESCARTE</t>
  </si>
  <si>
    <t>16.1.1</t>
  </si>
  <si>
    <t>Programação visual interna e externa -  placas de parede (perfil e acrílico) e placas de porta</t>
  </si>
  <si>
    <t>16.1.2</t>
  </si>
  <si>
    <t>Painel divisória incluso perfis metálicos</t>
  </si>
  <si>
    <t>16.1.3</t>
  </si>
  <si>
    <t>Esquadrias de alumínio</t>
  </si>
  <si>
    <t>16.1.4</t>
  </si>
  <si>
    <t>Divisores de sigilo, inclusive vidros</t>
  </si>
  <si>
    <t>16.1.5</t>
  </si>
  <si>
    <t>Persiana vertical</t>
  </si>
  <si>
    <t>16.1.6</t>
  </si>
  <si>
    <t>Grade metálica de segurança</t>
  </si>
  <si>
    <t>16.1.7</t>
  </si>
  <si>
    <t>Eletrodutos aparentes e canaletas de alumínio tipo Dutotec com conexões e fiação interna</t>
  </si>
  <si>
    <t>16.2</t>
  </si>
  <si>
    <t>RETIRADA POR EMPRESA ESPECIALIZADA SENDO QUE TODOS OS ITENS DEVERÃO SER EMBALADOS EM PLÁSTICO BOLHA, IDENTIFICADOS, TRANSPORTADOS E ENTREGUES NA BAGERGS EM CANOAS/RS</t>
  </si>
  <si>
    <t>16.2.1</t>
  </si>
  <si>
    <t>Luminárias de emergência e placas</t>
  </si>
  <si>
    <t>16.2.2</t>
  </si>
  <si>
    <t>Equipamentos de Alarme (sensores, central, fechaduras, etc)</t>
  </si>
  <si>
    <t>16.2.3</t>
  </si>
  <si>
    <t>Rack 12 U de Telecomunicações</t>
  </si>
  <si>
    <t>16.2.4</t>
  </si>
  <si>
    <t>CD Timer</t>
  </si>
  <si>
    <t>16.2.5</t>
  </si>
  <si>
    <t>DG (Telefonia)</t>
  </si>
  <si>
    <t>16.2.6</t>
  </si>
  <si>
    <t xml:space="preserve">CD (Centro de distribuição) </t>
  </si>
  <si>
    <t>16.2.7</t>
  </si>
  <si>
    <t>16.2.8</t>
  </si>
  <si>
    <t>Testeiras/logo e complementos</t>
  </si>
  <si>
    <t>16.2.9</t>
  </si>
  <si>
    <t>Desinstalação de módulo de caixa, incluso máscaras</t>
  </si>
  <si>
    <t>16.2.10</t>
  </si>
  <si>
    <t>Pórtico</t>
  </si>
  <si>
    <t>16.2.11</t>
  </si>
  <si>
    <t>Móvel divisor de sigilo</t>
  </si>
  <si>
    <t>16.2.12</t>
  </si>
  <si>
    <t>Desmobilização de equipamentos de ar condicionado existentes na agência atual, com recolhimento de gás refrigerante para as condensadoras, embalagem, transporte e entrega ao Bagergs.</t>
  </si>
  <si>
    <t>16.2.13</t>
  </si>
  <si>
    <t>Desmobilização da porta giratória detectora de metais (PGDM) da agência atual, embalagem, transporte e entrega ao Bagergs. Serviço a ser executado por empresa especializada.</t>
  </si>
  <si>
    <t>16.3</t>
  </si>
  <si>
    <t>RETIRADA E TRANSPORTE (A SER INSTALADO NA NOVA AGÊNCIA)</t>
  </si>
  <si>
    <t>16.3.1</t>
  </si>
  <si>
    <t>16.3.2</t>
  </si>
  <si>
    <t>Capas de assento preferencial</t>
  </si>
  <si>
    <t>16.3.3</t>
  </si>
  <si>
    <t>Eletrodomésticos (Bebedouro/Máquina de Café/Microondas)</t>
  </si>
  <si>
    <t>16.3.4</t>
  </si>
  <si>
    <t>16.4</t>
  </si>
  <si>
    <t>RECOMPOSIÇÕES</t>
  </si>
  <si>
    <t>16.4.1</t>
  </si>
  <si>
    <t>Aplicação manual de tinta látex acrílica cor branco fosco em panos com presença de vãos de edifícios de multiplos pavimentos, duas demãos (fachada)</t>
  </si>
  <si>
    <t>16.4.2</t>
  </si>
  <si>
    <t>Recomposição esquadria do acesso após retirada do pórtico em alumínio e vidro</t>
  </si>
  <si>
    <t>16.4.3</t>
  </si>
  <si>
    <t>Remoção de ar condicionado split incluindo elétrica, suportes e acessórios</t>
  </si>
  <si>
    <t>16.4.4</t>
  </si>
  <si>
    <t>16.4.5</t>
  </si>
  <si>
    <t>Embalagem e transporte de equipamentos removidos e entrega na BAGERGS (Canoas-RS)</t>
  </si>
  <si>
    <t>16.4.6</t>
  </si>
  <si>
    <t>III</t>
  </si>
  <si>
    <t>INSTALAÇÕES MECÂNICAS</t>
  </si>
  <si>
    <t>CLIMATIZAÇÃO</t>
  </si>
  <si>
    <t>17.1</t>
  </si>
  <si>
    <t>REDE FRIGORÍGENA, DRENOS E ACESSÓRIOS</t>
  </si>
  <si>
    <t>17.1.1</t>
  </si>
  <si>
    <t>Cano de cobre ø1/4", com isolamento, esp. parede 0,79mm</t>
  </si>
  <si>
    <t>17.1.2</t>
  </si>
  <si>
    <t>Cano de cobre ø3/8", com isolamento, esp. parede 0,79mm</t>
  </si>
  <si>
    <t>17.1.3</t>
  </si>
  <si>
    <t>Cano de cobre ø1/2", com isolamento, esp. parede 0,79mm</t>
  </si>
  <si>
    <t>17.1.4</t>
  </si>
  <si>
    <t>Cano de cobre ø5/8", com isolamento, esp. parede 0,79mm</t>
  </si>
  <si>
    <t>17.1.5</t>
  </si>
  <si>
    <t>Carga adicional de gás refrigerante</t>
  </si>
  <si>
    <t>kg</t>
  </si>
  <si>
    <t>17.1.6</t>
  </si>
  <si>
    <t>Solda foscoper</t>
  </si>
  <si>
    <t>17.1.7</t>
  </si>
  <si>
    <t>Cano PVC marrom, ø25mm, para ligação dos drenos dos condicionadores aos pontos de ralo</t>
  </si>
  <si>
    <t>17.1.8</t>
  </si>
  <si>
    <t>Isolamento térmico para tubulação de dreno, ø25mm</t>
  </si>
  <si>
    <t>17.1.9</t>
  </si>
  <si>
    <t xml:space="preserve">Acessórios diversos (suportes, pinos roscados, parafusos, abraçadeiras, drenos, etc) para instalação e montagem </t>
  </si>
  <si>
    <t>17.2</t>
  </si>
  <si>
    <t>INTELIGAÇÕES ELÉTRICAS E DE COMANDO</t>
  </si>
  <si>
    <t>17.2.1</t>
  </si>
  <si>
    <t>Eletroduto flexível, ø1/2"</t>
  </si>
  <si>
    <t>17.2.2</t>
  </si>
  <si>
    <t>Cabo de cobre flexível isolado 1,5mm², anti-chama 450/750V</t>
  </si>
  <si>
    <t>17.2.3</t>
  </si>
  <si>
    <t>Cabo para alimentação elétrica das unidades condicionadoras</t>
  </si>
  <si>
    <t>17.2.4</t>
  </si>
  <si>
    <t>Cabo de cobre flexível isolado 4x2,5mm², isol. PVC 70°C 750V</t>
  </si>
  <si>
    <t>17.2.5</t>
  </si>
  <si>
    <t>Termostato de ambiente On/OFF, com dial e tecla liga/desliga</t>
  </si>
  <si>
    <t>pç</t>
  </si>
  <si>
    <t>17.2.6</t>
  </si>
  <si>
    <t xml:space="preserve">Timer com programação horária/semanal </t>
  </si>
  <si>
    <t>17.2.7</t>
  </si>
  <si>
    <t>Acessórios diversos (cabos, borneira, contatoras, conduletes) para instalação e montagem</t>
  </si>
  <si>
    <t>17.2.8</t>
  </si>
  <si>
    <t>Quadro de comando três posições (manual, desligado, automático) para comando do exaustor do nobreak</t>
  </si>
  <si>
    <t>17.3</t>
  </si>
  <si>
    <t>SISTEMA DE DISTRIBUIÇÃO DE AR</t>
  </si>
  <si>
    <t>17.3.1</t>
  </si>
  <si>
    <t>Duto em chapa de aço galvanizado, isolado, bitola n. 24, com acessórios.</t>
  </si>
  <si>
    <t>17.3.2</t>
  </si>
  <si>
    <t>TUBO PVC  SERIE NORMAL, DN 100 MM, PARA ESGOTO  PREDIAL (NBR 5688)</t>
  </si>
  <si>
    <t>17.3.3</t>
  </si>
  <si>
    <t>CURVA CURTA PVC, PB, JE, 90 GRAUS, DN 100 MM, PARA REDE COLETORA ESGOTO (NBR 10569)</t>
  </si>
  <si>
    <t>17.3.4</t>
  </si>
  <si>
    <t>Veneziana de insuflamento/exaustão para instalação em forro, DN 100mm, ref. DVK100</t>
  </si>
  <si>
    <t>17.3.5</t>
  </si>
  <si>
    <t>Difusor de 1 via, equipado com registro de lâminas opostas. Tamanho 165x165. (fornecido na cor branca)</t>
  </si>
  <si>
    <t>17.3.6</t>
  </si>
  <si>
    <t>Veneziana indevassável em alumínio, aletas em "V", com dupla moldura, 500x300mm (fornecido na cor branca)</t>
  </si>
  <si>
    <t>17.3.7</t>
  </si>
  <si>
    <t>Tomada de ar exterior equipada com veneziana metálica, tela de proteção e registro, 600x200 mm. Executar grade de segurança.</t>
  </si>
  <si>
    <t>17.3.8</t>
  </si>
  <si>
    <t>Grelha de insuflamento com dupla deflexão, construída em alumínio, com moldura, 500x200mm</t>
  </si>
  <si>
    <t>17.3.9</t>
  </si>
  <si>
    <t>Junta flexível atenuadora de vibrações fabricada em lona de vinil reforçada e chapa galvanizada</t>
  </si>
  <si>
    <t>17.3.10</t>
  </si>
  <si>
    <t>Veneziana de descarga de ar DN 150mm ref. GRI Soler &amp; Palau</t>
  </si>
  <si>
    <t>17.3.11</t>
  </si>
  <si>
    <t xml:space="preserve">Acessórios diversos (suportes, pinos roscados, parafusos, abraçadeiras, fita adesiva, cola, etc) para instalação e montagem </t>
  </si>
  <si>
    <t>18.</t>
  </si>
  <si>
    <t>EQUIPAMENTOS DE AR CONDICIONADO, VENTILAÇÃO E ACESSÓRIOS</t>
  </si>
  <si>
    <t>18.1</t>
  </si>
  <si>
    <t xml:space="preserve">Ventilador axial em chapa de aço, diâmetro 300mm, ruído 58 db(a), 1150 rpm, com tela de proteção externa. Vazão 1200m³/h para pressão estática de 30 Pa. Alimentação: 220V-1F-60Hz. </t>
  </si>
  <si>
    <t>18.2</t>
  </si>
  <si>
    <t>Miniventilador axial, fabricado em polipropileno, comporta anti-retorno, rolamento de esferas blindado e protetor térmico. Acionamento por sensor de presença. Vazão 165m³/h a 75Pa. Alimentação: 220V-1F-60Hz.</t>
  </si>
  <si>
    <t>18.3</t>
  </si>
  <si>
    <t xml:space="preserve">Gabinete de ventilação para instalação abrigada, vazão 1600m³/h, pressão estática 35mmCA, com filtros G4+M5 e gaveta porta filtro, ref. Berliner Luft BBT 160. Alimentação: 220V-1F-60Hz. </t>
  </si>
  <si>
    <t>18.4</t>
  </si>
  <si>
    <t>Conjunto minisplit inverter, quente-frio, evaporadora modelo built in (embutido duto), condensadora com descarga horizontal. Capacidade nominal de refrigeração de 24.000 Btu/h. Fluído refrigerante isento de cloro (HFC). Acionamento por controle remoto com fio e timer programável.</t>
  </si>
  <si>
    <t>18.5</t>
  </si>
  <si>
    <t>Conjunto minisplit inverter, quente-frio, evaporadora modelo teto, condensadora com descarga horizontal. Capacidade nominal de refrigeração de 36.000 Btu/h. Fluído refrigerante isento de cloro (HFC). Acionamento por controle remoto sem fio.</t>
  </si>
  <si>
    <t>18.6</t>
  </si>
  <si>
    <t>Conjunto minisplit inverter, quente-frio, evaporadora modelo hi-wall, condensadora com descarga horizontal. Capacidade nominal de refrigeração de 9.000 Btu/h. Fluído refrigerante isento de cloro (HFC). Acionamento por controle remoto sem fio.</t>
  </si>
  <si>
    <t>18.7</t>
  </si>
  <si>
    <t>Conjunto minisplit inverter, quente-frio, evaporadora modelo hi-wall, condensadora com descarga horizontal. Capacidade nominal de refrigeração de 12.000 Btu/h. Fluído refrigerante isento de cloro (HFC). Acionamento por controle remoto sem fio.</t>
  </si>
  <si>
    <t>18.8</t>
  </si>
  <si>
    <t>Suporte metálico para sustentação das condensadoras</t>
  </si>
  <si>
    <t>18.9</t>
  </si>
  <si>
    <t>Calço amortecedor de vibração construído em neoprene</t>
  </si>
  <si>
    <t>18.10</t>
  </si>
  <si>
    <t xml:space="preserve">Acessórios diversos (suportes, pinos roscados, parafusos, cabos, etc) para instalação e montagem </t>
  </si>
  <si>
    <t>19.</t>
  </si>
  <si>
    <t>DIVERSOS</t>
  </si>
  <si>
    <t>19.1</t>
  </si>
  <si>
    <t>Fornecimento e Instalação de cortina metálica (porta de enrolar) localizada na porta de acesso a agência, com interface para automação, conforme especificações do "Memorial para Fornecimento e Instalação de Cortinas Metálicas com Interface para Automação" - dimensões da porta: 4,65x2,10m (largura x altura)</t>
  </si>
  <si>
    <t>19.2</t>
  </si>
  <si>
    <t>Fornecimento e Instalação da porta detectora de metais, modelo cilíndrica, sistema de detecção bobina central, caixa de passagem com vidros curvos laminados de segurança, espessura de 10mm</t>
  </si>
  <si>
    <t>SUBTOTAL INSTALAÇÕES MECÂNICAS</t>
  </si>
  <si>
    <t>INSTALAÇÕES ELÉTRICAS</t>
  </si>
  <si>
    <t>INFRAESTRUTURA PARA PONTOS DE TOMADAS, ILUMINAÇÃO E AR CONDICIONADO</t>
  </si>
  <si>
    <t>20.1</t>
  </si>
  <si>
    <t>Montagem centro de distribuição</t>
  </si>
  <si>
    <t>20.1.1</t>
  </si>
  <si>
    <t>Quadro de Força de sobrepor montado em caixa de comando com dimensões mínimas de 1150x550x220mm, com barramento para disjuntor caixa moldada e disjuntores DIN de FNT para 150A, placa de montagem - Completo para 48 elementos – QGBT/CD01</t>
  </si>
  <si>
    <t>20.1.2</t>
  </si>
  <si>
    <t>Quadro de Força de sobrepor montado em caixa de comando com dimensões mínimas de 600x400x220mm, com barramento para disjuntor caixa moldada e disjuntores DIN de FNT para 100A, placa de montagem - Completo para 24 elementos – QD-AC</t>
  </si>
  <si>
    <t>20.2</t>
  </si>
  <si>
    <t>Minidisjuntor Termomagnético Monopolar de 4,5kA/380V, curva C, com fixações e terminais para cabos</t>
  </si>
  <si>
    <t>20.2.1</t>
  </si>
  <si>
    <t>16A Circuitos comuns e estab. QGBT/CD01 e CD-ESTAB</t>
  </si>
  <si>
    <t>20.2.2</t>
  </si>
  <si>
    <t>20A Circuitos comuns e estab. QGBT/CD01 e CD-ESTAB</t>
  </si>
  <si>
    <t>20.2.3</t>
  </si>
  <si>
    <t>25A Conexão DPS - QGBT/CD01</t>
  </si>
  <si>
    <t>20.3</t>
  </si>
  <si>
    <t>Minidisjuntor Termomagnético Tripolar de 4,5kA/380V, curva C, com fixações e terminais para cabos</t>
  </si>
  <si>
    <t>20.3.1</t>
  </si>
  <si>
    <t>3x32A - 4,5 kA - CD-BK / CD-ESTAB</t>
  </si>
  <si>
    <t>20.3.2</t>
  </si>
  <si>
    <t>3x40A - 4,5 kA - CD-AC</t>
  </si>
  <si>
    <t>20.3.3</t>
  </si>
  <si>
    <t>3x25A - 4,5 kA - CD-AC</t>
  </si>
  <si>
    <t>20.3.4</t>
  </si>
  <si>
    <t>3x16A - 4,5 kA - CD-BK</t>
  </si>
  <si>
    <t>20.4</t>
  </si>
  <si>
    <t>Disjuntor Termomagnético Tripolar em caixa moldada de 18kA/380V, com fixações e terminais para cabos</t>
  </si>
  <si>
    <t>20.4.1</t>
  </si>
  <si>
    <t>3x125A - 18 kA, 3VF22 - QGBT/CD01</t>
  </si>
  <si>
    <t>20.4.2</t>
  </si>
  <si>
    <t>3x63A - 18 kA, 3VF22 - QGBT/CD01 /CD-BK / CD-ESTAB</t>
  </si>
  <si>
    <t>20.4.3</t>
  </si>
  <si>
    <t>Dispositivos DR, Supressores de transientes e cabos elétricos alimentadores</t>
  </si>
  <si>
    <t>20.4.4</t>
  </si>
  <si>
    <t>Dispositivo DR 2x25A sensibilidade 30mA - QGBT/CD01 e CD-BK</t>
  </si>
  <si>
    <t>20.4.5</t>
  </si>
  <si>
    <t>Dispositivo DR 4x63A sensibilidade 300mA - QGBT/CD01</t>
  </si>
  <si>
    <t>20.4.6</t>
  </si>
  <si>
    <t>Supressores para transientes DPS 3F 45kA , Classe I 275V - QGBT/CD01</t>
  </si>
  <si>
    <t>20.4.7</t>
  </si>
  <si>
    <t>Cabo de cobre unipolar #50,0mm2, flexível HF (Não Halogenado), 90°C 0,6/1kV. Ref. Afumex, Afitox ou equivalente - Alimentador do QGBT/CD01</t>
  </si>
  <si>
    <t>20.4.8</t>
  </si>
  <si>
    <t>Cabo de cobre unipolar #25,0mm2, flexível HF (Não Halogenado), 90°C 0,6/1kV. Ref. Afumex, Afitox ou equivalente - Terra Geral do QGBT/CD01</t>
  </si>
  <si>
    <t>20.4.9</t>
  </si>
  <si>
    <t>Cabo de cobre unipolar #16,0mm2, flexível HF (Não Halogenado), 70°C 450/750V. Ref. Afumex, Afitox ou equivalente - Ligações internas do CD-AC</t>
  </si>
  <si>
    <t>20.4.10</t>
  </si>
  <si>
    <t>Cabo de cobre unipolar #25,0mm2, flexível HF (Não Halogenado), 70°C 450/750V. Ref. Afumex, Afitox ou equivalente - Alimentador do CD-ESTAB</t>
  </si>
  <si>
    <t>20.5</t>
  </si>
  <si>
    <t>Luminárias, interruptores e tomadas</t>
  </si>
  <si>
    <t>20.5.1</t>
  </si>
  <si>
    <t>Luminária de embutir - para duas lâmpadas tubulares led T8 (2x18W), instalação em forro com modelação de 1250x625mm,  com refletor parabólico e aletas de alumínio com pintura eletrostática brilhante de alta refletância e alta pureza 99,85%. Soquete tipo push-in G-13 de engate rápido, rotor de segurança em policarbonato e contatos em bronze fosforoso, completa. Certificação CE, Garantia de mínima de 02 Anos. Ref. Intral LSE-100 ou equivalente.</t>
  </si>
  <si>
    <t>Luminária de embutir - para quatro lâmpadas tubulares led T8 (2x9W), instalação em forro com modelação de 625x625mm,  com refletor parabólico e aletas de alumínio com pintura eletrostática brilhante de alta refletância e alta pureza 99,85%. Soquete tipo push-in G-13 de engate rápido, rotor de segurança em policarbonato e contatos em bronze fosforoso, completa. Certificação CE, Garantia de mínima de 02 Anos. Ref. Intral LSE-100 ou equivalente.</t>
  </si>
  <si>
    <t>20.5.2</t>
  </si>
  <si>
    <t xml:space="preserve">Luminária arandela de Sobrepor - Lâmpada led 7 W </t>
  </si>
  <si>
    <t>20.5.3</t>
  </si>
  <si>
    <t>Sensor de presença omnidirecional com retardo 10 min, 220V/127V, 250VA</t>
  </si>
  <si>
    <t>20.5.4</t>
  </si>
  <si>
    <t>Luminária de emergência - fornecimento e instalação - instalado na parede com dois faroletes de 32 leds de alto brilho, com bateria par autonomia superior a 32 horas, h=2,00 m, modelo UN-0232 da Technomaster ou equivalente técnico</t>
  </si>
  <si>
    <t>20.5.5</t>
  </si>
  <si>
    <t>Modulo Autônomo com 80 led’s, com bateria selada de 6V-4.5Ah, autonomia 4 horas, gabinete em metal, pintura epóxi</t>
  </si>
  <si>
    <t>20.5.6</t>
  </si>
  <si>
    <t>Interruptor simples em caixa de alumínio de embutir 4'x2'. Ref. Iriel, Tramontina ou equivalente</t>
  </si>
  <si>
    <t>20.5.7</t>
  </si>
  <si>
    <t>Interruptor duplo em caixa de alumínio de embutir 4'x2'. Ref. Iriel, Tramontina ou equivalente</t>
  </si>
  <si>
    <t>20.5.8</t>
  </si>
  <si>
    <t>Interruptor triplo em caixa de alumínio de embutir 4'x2'. Ref. Iriel, Tramontina ou equivalente</t>
  </si>
  <si>
    <t>20.5.9</t>
  </si>
  <si>
    <t xml:space="preserve">Conjunto de duas tomadas 2P+T(NBR 14136) 20A (preta) em caixa metálica condulete 4x2". </t>
  </si>
  <si>
    <t>20.5.10</t>
  </si>
  <si>
    <t xml:space="preserve">Cabo de cobre PP Cordplast 3x1,5mm2 HF (Não Halogenado), 70°C 450/750V. Ref. Afitox, Afumex ou equivalente. (Ligação PGDM, Interfone, Fecho SAA, Ilum. Pórtico, Ligação Luminárias, Totem, Cubo, Sensor Presença) </t>
  </si>
  <si>
    <t>20.5.11</t>
  </si>
  <si>
    <t>Conjunto Plugs Macho/Femea 2P+T 10A/250V NBR 14136 (ligação luminária)</t>
  </si>
  <si>
    <t>20.6</t>
  </si>
  <si>
    <t>Canaleta aluminio de sobrepor, tomadas e acessórios</t>
  </si>
  <si>
    <t>20.6.1</t>
  </si>
  <si>
    <t xml:space="preserve">Canaleta de alumínio dupla de 73x25mm com tampa de encaixe (Pintura eletrostática branca). Ref. Dutotec ou equivalente </t>
  </si>
  <si>
    <t>20.6.2</t>
  </si>
  <si>
    <t>Adaptador 2x3/4"  específica de canaleta de aluminio 73x25mm. Ref. Dutotec</t>
  </si>
  <si>
    <t>20.6.3</t>
  </si>
  <si>
    <t xml:space="preserve">Porta Equipamento para Três Blocos, BRANCO,  específica de canaleta de aluminio . Ref. Dutotec ou equivalente </t>
  </si>
  <si>
    <t>20.6.4</t>
  </si>
  <si>
    <t xml:space="preserve">Bloco Cego - BRANCO  específica de canaleta de aluminio. Ref. Dutotec ou equivalente </t>
  </si>
  <si>
    <t>20.6.5</t>
  </si>
  <si>
    <t xml:space="preserve">Bloco interruptor simples específica de canaleta de aluminio. Ref. Dutotec ou equivalente </t>
  </si>
  <si>
    <t xml:space="preserve">Bloco tomada 2P+T(NBR 14136) 20A (vermelha) específica de canaleta de aluminio. Ref. Dutotec ou equivalente </t>
  </si>
  <si>
    <t>20.6.6</t>
  </si>
  <si>
    <t xml:space="preserve">Bloco tomada 2P+T(NBR 14136) 20A (azul) específica de canaleta de aluminio. Ref. Dutotec ou equivalente </t>
  </si>
  <si>
    <t>20.7</t>
  </si>
  <si>
    <t>Condutor de cobre unipolar flexível, HF (Não Halogenado), 70°C 450/750V. Ref. Afitox, Afumex ou equivalente</t>
  </si>
  <si>
    <t>20.7.1</t>
  </si>
  <si>
    <t>seção 2,5mm2 - (Iluminação/Tomadas)</t>
  </si>
  <si>
    <t>20.7.2</t>
  </si>
  <si>
    <t>seção 4,0mm2 - (Tomadas)</t>
  </si>
  <si>
    <t>20.7.3</t>
  </si>
  <si>
    <t>seção 10,0mm2 - (Tomada CD BK)</t>
  </si>
  <si>
    <t>20.7.4</t>
  </si>
  <si>
    <t>Eletroduto de aço galvanizado semipesado</t>
  </si>
  <si>
    <t>20.7.5</t>
  </si>
  <si>
    <t>ø 20mm (3/4").</t>
  </si>
  <si>
    <t>20.7.6</t>
  </si>
  <si>
    <t>ø 25mm (1").</t>
  </si>
  <si>
    <t>20.7.7</t>
  </si>
  <si>
    <t>ø 50mm (2").</t>
  </si>
  <si>
    <t>20.8</t>
  </si>
  <si>
    <t>Eletrodutos corrugados e aterramento</t>
  </si>
  <si>
    <t>20.8.1</t>
  </si>
  <si>
    <t>Corrugado com Alma (Ref. Sealtube) de 3/4" - PRETO</t>
  </si>
  <si>
    <t>20.8.2</t>
  </si>
  <si>
    <t>Corrugado com Alma (Ref. Sealtube) de 1" - PRETO</t>
  </si>
  <si>
    <t>20.8.3</t>
  </si>
  <si>
    <t>Haste de aterramento cobreada 3m x 3/4". Ref. Intelli ou equivalente</t>
  </si>
  <si>
    <t>20.8.4</t>
  </si>
  <si>
    <t>Cabo de cobre nu 16mm2</t>
  </si>
  <si>
    <t>20.8.5</t>
  </si>
  <si>
    <t>Caixa de inspeção de aterramento 300mm</t>
  </si>
  <si>
    <t>20.9</t>
  </si>
  <si>
    <t>Eletrocalhas, perfilados e acessórios</t>
  </si>
  <si>
    <t>20.9.1</t>
  </si>
  <si>
    <t>Eletrocalha metálica perfurada 200x100mm, chapa #24</t>
  </si>
  <si>
    <t>20.9.2</t>
  </si>
  <si>
    <t>Tampa para eletrocalha 200mm</t>
  </si>
  <si>
    <t>20.9.3</t>
  </si>
  <si>
    <t xml:space="preserve">Suporte suspensão para eletrocalha 200x100mm </t>
  </si>
  <si>
    <t>20.9.4</t>
  </si>
  <si>
    <t>Curva vertical de inversão para eletrocalha 200x100mm</t>
  </si>
  <si>
    <t>20.9.5</t>
  </si>
  <si>
    <t>Curva horizontal 90° para eletrocalha 200x100mm</t>
  </si>
  <si>
    <t>20.9.6</t>
  </si>
  <si>
    <t>Acessório "T" horizontal para eletrocalha 200x100mm</t>
  </si>
  <si>
    <t>20.9.7</t>
  </si>
  <si>
    <t>Saída eletrocalha horizontal para perfilado</t>
  </si>
  <si>
    <t>20.9.8</t>
  </si>
  <si>
    <t>Saída eletrocalha hoizontal para eletroduto</t>
  </si>
  <si>
    <t>20.9.9</t>
  </si>
  <si>
    <t>Emenda interna tipo "U" para eletrocalha 200x100mm</t>
  </si>
  <si>
    <t>20.9.10</t>
  </si>
  <si>
    <t>Acoplamento para eletrocalha 200x100mm</t>
  </si>
  <si>
    <t>20.9.11</t>
  </si>
  <si>
    <t>Perfilado 38x38mm chapa #18</t>
  </si>
  <si>
    <t>20.9.12</t>
  </si>
  <si>
    <t>Suporte longo para perfilado 38x38mm</t>
  </si>
  <si>
    <t>20.9.13</t>
  </si>
  <si>
    <t xml:space="preserve">Emendas Internas ("I", "L") para perfilado 38x38mm  </t>
  </si>
  <si>
    <t>20.9.14</t>
  </si>
  <si>
    <t>Derivação lateral para eletroduto 3/4"</t>
  </si>
  <si>
    <t>20.9.15</t>
  </si>
  <si>
    <t>Vergalhão rosca total 1/4"</t>
  </si>
  <si>
    <t>20.9.16</t>
  </si>
  <si>
    <t>Chumbador rosca interna 1/4"</t>
  </si>
  <si>
    <t>SUBTOTAL INSTALAÇÕES ELÉTRICAS</t>
  </si>
  <si>
    <t>INSTALAÇÕES AUTOMAÇÃO (ELÉTRICA E SINAL)</t>
  </si>
  <si>
    <t>21.1</t>
  </si>
  <si>
    <t>21.1.1</t>
  </si>
  <si>
    <t>Quadro de Força de sobrepor montado em caixa de comando com dimensões mínimas de 750x550x220mm, com barramento para disjuntor caixa moldada e disjuntores DIN de FNT para 100A, placa de montagem - Completo para 36 elementos – CD ESTAB</t>
  </si>
  <si>
    <t>21.1.2</t>
  </si>
  <si>
    <t>Quadro de Força de sobrepor montado em caixa de comando com dimensões mínimas de 500x400x220mm, com barramento para disjuntor caixa moldada e disjuntores DIN de FNT para 80A, placa de montagem - Completo para 16 elementos  - CDBK</t>
  </si>
  <si>
    <t>21.1.3</t>
  </si>
  <si>
    <t>Quadro de comando de sobrepor em chapa de aço e pintura a pó cor cinza RAL 9002 com dimensões minimas de 500x400x170mm, com placa de montagem cor laranja RAL 2004, com canaleta de PVC e trilhos para fixação dos equipamentos - CD-Timer</t>
  </si>
  <si>
    <t>21.1.4</t>
  </si>
  <si>
    <t>Quadro de comando de sobrepor em chapa de aço e pintura a pó cor cinza RAL 9002 com dimensões minimas de 400x300x200mm, com placa de montagem cor laranja RAL 2004, com canaleta de PVC e trilhos para fixação dos equipamentos - CD-Automação SAA</t>
  </si>
  <si>
    <t>21.2</t>
  </si>
  <si>
    <t>Interruptores e tomadas</t>
  </si>
  <si>
    <t>21.2.1</t>
  </si>
  <si>
    <t>Conjunto de duas tomadas 2P+T(NBR 14136) 20A (preta) em caixa metálica de embutir 4x2"</t>
  </si>
  <si>
    <t>21.2.2</t>
  </si>
  <si>
    <t>Cabo de cobre PP Cordplast 8x1,5mm2 HF (Não Halogenado), 70°C 450/750V. Ref. Afitox, Afumex ou equivalente</t>
  </si>
  <si>
    <t>21.3</t>
  </si>
  <si>
    <t>21.3.1</t>
  </si>
  <si>
    <t>21.3.2</t>
  </si>
  <si>
    <t>Caixa de Derivação 25 Tipo x, 1x1 branca especifica para canaleta aluminio. Ref. Dutotec ou equivalente</t>
  </si>
  <si>
    <t>21.3.3</t>
  </si>
  <si>
    <t>Adaptador 2x3/4" específica de canaleta de aluminio 73x25mm. Ref. Dutotec ou equivalente</t>
  </si>
  <si>
    <t>21.3.4</t>
  </si>
  <si>
    <t xml:space="preserve">Porta Equipamento para três blocos, cor branca, específica de canaleta de aluminio. Ref. Dutotec ou equivalente </t>
  </si>
  <si>
    <t>21.3.5</t>
  </si>
  <si>
    <t>Bloco Cego - cor branca,  específica de canaleta de aluminio. Ref. Dutotec ou equivalente</t>
  </si>
  <si>
    <t>21.3.6</t>
  </si>
  <si>
    <t>Bloco tomada 2P+T(NBR 14136) 20A (preta) específica de canaleta de aluminio. Ref. Dutotec ou equivalente</t>
  </si>
  <si>
    <t>21.3.7</t>
  </si>
  <si>
    <t>Caixa de piso SQR Rotation Dupla tipo de Nível com espaço para 4 tomadas 2P+T 20A/250V NBR 14136  e 4 tomadas RJ45, completa com janela prensa cabos, tampa lisa de alumínio polido e arremates de piso, parafusos reguladores,  com duas tomadas NBR.20A (preta), mais duas tomadas RJ45, completa com janela prensa cabos, tampa lisa de alumínio polido e arremates de piso, parafusos reguladores,  com duas tomadas NBR.20A (preta), mais duas tomadas RJ45. Ref. Dutotec</t>
  </si>
  <si>
    <t>21.4</t>
  </si>
  <si>
    <t>Condutor de cobre unipolar flexível, HF(Não Halogenado), 70ºC 450/750V. Ref. Afumex, Afitox ou equivalente</t>
  </si>
  <si>
    <t>21.4.1</t>
  </si>
  <si>
    <t>seção 2,5 mm2</t>
  </si>
  <si>
    <t>21.4.2</t>
  </si>
  <si>
    <t>seção 4,0mm2</t>
  </si>
  <si>
    <t>21.5</t>
  </si>
  <si>
    <t>Eletroduto de aço galvanizado semipesado e acessórios</t>
  </si>
  <si>
    <t>21.5.1</t>
  </si>
  <si>
    <t>ø 20mm (3/4")</t>
  </si>
  <si>
    <t>21.5.2</t>
  </si>
  <si>
    <t>ø 25mm (1")</t>
  </si>
  <si>
    <t>21.5.3</t>
  </si>
  <si>
    <t xml:space="preserve">Caixa de passagem com tampa tipo condulete diam 20mm, com pintura epóxi-poliester na cor cinza. Ref. Forjasul, Wetzel ou equivalente </t>
  </si>
  <si>
    <t>21.5.4</t>
  </si>
  <si>
    <t xml:space="preserve">Caixa de passagem com tampa tipo condulete diam 25mm, com pintura epóxi-poliester na cor cinza. Ref. Forjasul, Wetzel ou equivalente </t>
  </si>
  <si>
    <t>21.5.7</t>
  </si>
  <si>
    <t>Equipamentos automação</t>
  </si>
  <si>
    <t>21.5.7.1</t>
  </si>
  <si>
    <t>Temporizador horário semanal/Timer para iluminação interna/externa/ar condicionado modelo RTST-20 da Coel ou equivalente</t>
  </si>
  <si>
    <t>21.5.7.2</t>
  </si>
  <si>
    <t>Mini Contator Tripolar de 25A, Ref. WEG, Siemens ou equivalente</t>
  </si>
  <si>
    <t>21.5.7.3</t>
  </si>
  <si>
    <t>Banco de capacitores trifásico fixo de 2,1 kVAr em 220VAC, em caixa ABS com tampa, com dispositivos anti-explosão, disjuntor de proteção e distorção máxima de harmônicas de 3%</t>
  </si>
  <si>
    <t>21.5.7.4</t>
  </si>
  <si>
    <t>Chave reversora 63A com 04 câmaras. Ref.  Semitrans ou equivalente</t>
  </si>
  <si>
    <t>21.5.7.5</t>
  </si>
  <si>
    <t>Quadro de Comando para Caixa da reversora - 210x185x120 mm, com tampa removível. Ref. Cemar CMS 913233 ou equivalente</t>
  </si>
  <si>
    <t>21.6</t>
  </si>
  <si>
    <t>Pontos para transmissão de dados</t>
  </si>
  <si>
    <t>21.6.1</t>
  </si>
  <si>
    <t>Tomada RJ45, Categoria 5e, em caixa metálica de embutir 4x2"</t>
  </si>
  <si>
    <t>21.6.2</t>
  </si>
  <si>
    <t>Conjunto de 2 tomadas RJ45 Categoria 5e, em caixa metálica de embutir 4x2"</t>
  </si>
  <si>
    <t>21.6.3</t>
  </si>
  <si>
    <t>Tomada rj45, 8 fios, cat 5e (apenas modulo)</t>
  </si>
  <si>
    <t>21.6.4</t>
  </si>
  <si>
    <t>Conector RJ45 Fêmea padrão IEEE 802.3, categoria 5e. Ref. Furukawa ou equivalente</t>
  </si>
  <si>
    <t>21.6.5</t>
  </si>
  <si>
    <t>Cabo tipo UTP 4 pares, categoria 5e, modelo MULTI-LAN, com baixa emissão de gases (tipo LSZH). Ref. Furukawa ou equivalente</t>
  </si>
  <si>
    <t>21.6.6</t>
  </si>
  <si>
    <t>Rack padrão 19" tipo gabinete fechado com porta de vidro com chave, Cor RAL 7032, próprio para cabeamento estruturado de 24 Us, profundidade interna de 600 mm. Fixado na parede com 01 (uma) bandeja de 04 (quatro) apoios e 130 conjuntos de parafusos porca/gaiola e 07(sete) organizadores de cabos.</t>
  </si>
  <si>
    <t>21.6.7</t>
  </si>
  <si>
    <t>Patch Panel, Categoria 5e, com 24 portas, altura 1U, para Rack 19" padrão IEEE802.3. Ref. Furukawa ou equivalente</t>
  </si>
  <si>
    <t>21.6.8</t>
  </si>
  <si>
    <t>Patch Cord 2,5m, Categoria 5e (Estações de Trabalho)</t>
  </si>
  <si>
    <t>21.6.9</t>
  </si>
  <si>
    <t>Patch Cord 1,0m, Categoria 5e (Rack)</t>
  </si>
  <si>
    <t>21.6.10</t>
  </si>
  <si>
    <t>Régua de 1Ux19" com 8 tomadas 2P+T de 20A/250V em ângulo de 45°, em conformidade com NBR 13249</t>
  </si>
  <si>
    <t>21.6.11</t>
  </si>
  <si>
    <t xml:space="preserve">Acessórios diversos (Conectores condulete, parafusos, porcas, arruelas, abraçadeiras, etc) para instalação e montagem </t>
  </si>
  <si>
    <t>21.7</t>
  </si>
  <si>
    <t>Controle de Acesso</t>
  </si>
  <si>
    <t>21.7.1</t>
  </si>
  <si>
    <t>21.7.2</t>
  </si>
  <si>
    <t xml:space="preserve">Eletroduto De Aço Galvanizado, Classe Leve, DN 25 mm (1”), Aparente, Instalado Em Teto - Fornecimento e Instalação </t>
  </si>
  <si>
    <t>21.7.3</t>
  </si>
  <si>
    <t>Caixa de passagem c/ tampa cega tipo condulete Ø 25 mm. 1"</t>
  </si>
  <si>
    <t>21.7.4</t>
  </si>
  <si>
    <t>Adaptador 3x3/4" para conexão canaleta de aluminio 73x25mm e eletroduto de ferro</t>
  </si>
  <si>
    <t>21.7.5</t>
  </si>
  <si>
    <t>Tampa terminal para canaleta de aluminio 73x25mm em ABS branca</t>
  </si>
  <si>
    <t>21.7.6</t>
  </si>
  <si>
    <t>Canaleta aluminio 73x25mm tripla c/ tampa de encaixe - Pintada em branco</t>
  </si>
  <si>
    <t>21.7.7</t>
  </si>
  <si>
    <t>Caixa de aluminio</t>
  </si>
  <si>
    <t>21.7.7.1</t>
  </si>
  <si>
    <t xml:space="preserve">        -73x25mm</t>
  </si>
  <si>
    <t>21.7.8</t>
  </si>
  <si>
    <t>Cabo tipo UTP 4 pares, categoria 5e, modelo MULTI-LAN, com baixa emissão de gases (tipo LSZH)</t>
  </si>
  <si>
    <t>21.7.9</t>
  </si>
  <si>
    <t>Chave Pacri</t>
  </si>
  <si>
    <t>21.7.10</t>
  </si>
  <si>
    <t>Botoeira c/ mecanismos de abertura botão de pulso simples NA/NF</t>
  </si>
  <si>
    <t>21.7.12</t>
  </si>
  <si>
    <t>Teclado de senhas + Leitor de proximidade – Modelo DUO – Cadastra 30.000 Usuários – Conexão TCP/IP</t>
  </si>
  <si>
    <t>21.7.13</t>
  </si>
  <si>
    <t>Fonte de alimentação grande NO-BREAK – Espaço para abrigar bateria até 63Ah</t>
  </si>
  <si>
    <t>21.7.14</t>
  </si>
  <si>
    <t>Placa de intertravamento</t>
  </si>
  <si>
    <t>21.7.15</t>
  </si>
  <si>
    <t>Fechadura de 150 Kgf com sensor interno de porta + Suporte de fixação universal</t>
  </si>
  <si>
    <t>21.7.16</t>
  </si>
  <si>
    <t>Caixa quebra vidro de emergência</t>
  </si>
  <si>
    <t>21.7.17</t>
  </si>
  <si>
    <t xml:space="preserve">Mola hidráulica aérea nº 4 DOMA cor prata </t>
  </si>
  <si>
    <t>21.7.18</t>
  </si>
  <si>
    <t>Bateria selada 12V/40AH</t>
  </si>
  <si>
    <t>21.7.19</t>
  </si>
  <si>
    <t>KIT ATM</t>
  </si>
  <si>
    <t>SUBTOTAL INSTALAÇÕES AUTOMAÇÃO (ELÉTRICA E SINAL)</t>
  </si>
  <si>
    <t>INSTALAÇÕES TELEFÔNICAS</t>
  </si>
  <si>
    <t>22.1</t>
  </si>
  <si>
    <t>Rack padrão 19" tipo gabinete fechado com porta de vidro com chave, Cor RAL 7032, próprio para cabeamento estruturado de 16 Us, profundidade interna de 600 mm. Fixado na parede com 03 (tres) bandeja de 04 (quatro) apoios e 100 conjuntos de parafusos porca/gaiola.</t>
  </si>
  <si>
    <t>22.2</t>
  </si>
  <si>
    <t>Tubulações secundárias com esperas telefônicas</t>
  </si>
  <si>
    <t>22.2.1</t>
  </si>
  <si>
    <t>22.2.2</t>
  </si>
  <si>
    <t>Cabo CIT-50-20 pares com condutores rígidos de cobre estanhado com diâmetro 0,50 mm, blindagem com fita de alumínio, isolamento PVC cinza e seguirão as normas TELEBRAS (SPT-235-310-702) (Entrada Linhas)</t>
  </si>
  <si>
    <t>22.2.3</t>
  </si>
  <si>
    <t>Cabo CIT-50-10 pares com condutores rígidos de cobre estanhado com diâmetro 0,50 mm, blindagem com fita de alumínio, isolamento PVC cinza e seguirão as normas TELEBRAS (SPT-235-310-702)</t>
  </si>
  <si>
    <t>22.2.4</t>
  </si>
  <si>
    <t>Caixa de Passagem metalica de sobrepor com tampa 300x300x100. Ref. Cemar ou equivalente</t>
  </si>
  <si>
    <t>22.2.5</t>
  </si>
  <si>
    <t>Acessórios internos para montagem DG</t>
  </si>
  <si>
    <t>22.2.6</t>
  </si>
  <si>
    <t>Bloco de inserção engate rápido com corte M10 LSA Plus com bastidor completo</t>
  </si>
  <si>
    <t>22.2.7</t>
  </si>
  <si>
    <t xml:space="preserve">Bloco de proteção para centelhadores tripolares  10 pares </t>
  </si>
  <si>
    <t>22.2.8</t>
  </si>
  <si>
    <t>Centelhador tripolar 230-5 A/5 kA</t>
  </si>
  <si>
    <t>22.2.9</t>
  </si>
  <si>
    <t>Barra de terra  para Bloco M10</t>
  </si>
  <si>
    <t>22.3</t>
  </si>
  <si>
    <t xml:space="preserve">Caixa de distribuição padrão Concessionária </t>
  </si>
  <si>
    <t>22.3.1</t>
  </si>
  <si>
    <t>N. 3 (400x400x120mm) - Sobrepor metálico</t>
  </si>
  <si>
    <t>22.3.2</t>
  </si>
  <si>
    <t>Caixa Passagem metálica 30x30x10cm</t>
  </si>
  <si>
    <t>SUBTOTAL INSTALAÇÕES TELEFÔNICAS</t>
  </si>
  <si>
    <t xml:space="preserve">INSTALAÇÕES DE ALARME </t>
  </si>
  <si>
    <t>23.1</t>
  </si>
  <si>
    <t>Quadro  de sobrepor montado em caixa de comando com dimensões minimas de 600x500x200mm com porta frontal em aço cego para comportar a Central de Alarme CENTRAL REMOTA</t>
  </si>
  <si>
    <t>23.2</t>
  </si>
  <si>
    <t>Eletroduto De Aço Galvanizado, Classe Leve, DN 25 mm (1”), Aparente, Instalado Em Teto - Fornecimento E Instalação. Af_11/2016_P</t>
  </si>
  <si>
    <t>23.3</t>
  </si>
  <si>
    <t>Condulete De Alumínio, Tipo x, Para Eletroduto De Aço Galvanizado DN 25 Mm (1''), Aparente - Fornecimento E Instalação. Af_11/2016_P</t>
  </si>
  <si>
    <t>23.4</t>
  </si>
  <si>
    <t>23.5</t>
  </si>
  <si>
    <t>Quadro de sobrepor montado em caixa de comando com dimensões minimas de 400x300x200mm com porta frontal em aço cego CD RDY/MDR</t>
  </si>
  <si>
    <t>23.6</t>
  </si>
  <si>
    <t>Cabo CCI-10 vias com condutores rígidos de cobre estanhado com diâmetro 0,50 mm isolados em PVC nas cores amarelo, verde, preto, vermelho, branco, cinza, alaranjado, marrom, azul e violeta, isolamento externo em PVC branco e seguirão as normas TELEBRAS (SPT-235-310-702)</t>
  </si>
  <si>
    <t>23.7</t>
  </si>
  <si>
    <t xml:space="preserve">Canaleta de sistema x 50x20mm com tampa de encaixe  Ref. Dutotec ou equivalente </t>
  </si>
  <si>
    <t>23.8</t>
  </si>
  <si>
    <t xml:space="preserve">Caixa de Ligação Sobrepor Sistema x. Ref. Dutotec ou equivalente </t>
  </si>
  <si>
    <t>23.9</t>
  </si>
  <si>
    <t xml:space="preserve">Tampa Cega Sistema x. Ref. Dutotec ou equivalente </t>
  </si>
  <si>
    <t>SUBTOTAL INSTALAÇÕES DE ALARME</t>
  </si>
  <si>
    <t>INSTALAÇÕES  CFTV</t>
  </si>
  <si>
    <t>24.1</t>
  </si>
  <si>
    <t xml:space="preserve">Rack Fechado Tamanho 19” x 12 Us x 600 mm, completo, cor Cinza RAL 7032, um patch panel de 24 posições categoria 6, organizador de cabos, fechaduras em todas as aberturas, porta frontal e teto em aço cego e portas laterais com aletas para ventilação, conforme item 2.1 do memorial descritivo </t>
  </si>
  <si>
    <t>24.2</t>
  </si>
  <si>
    <t xml:space="preserve">Eletroduto De Aço Galvanizado, Classe Leve, DN 25 mm (1”), Aparente, Instalado Em Teto - Fornecimento E Instalação. Af_11/2016_P, conforme item 2.2 do memorial descritivo </t>
  </si>
  <si>
    <t>24.3</t>
  </si>
  <si>
    <t>24.4</t>
  </si>
  <si>
    <t xml:space="preserve">Cabo tipo UTP 4 pares, categoria 6, modelo MULTI-LAN, com baixa emissão de gases (tipo LSZH). Ref. Furukawa ou equivalente, conforme item 2.3 do memorial descritivo </t>
  </si>
  <si>
    <t>24.5</t>
  </si>
  <si>
    <t xml:space="preserve">Tomada De Rede RJ45 - Fornecimento E Instalação, conforme item 3.3.2 do memorial descritivo </t>
  </si>
  <si>
    <t>24.6</t>
  </si>
  <si>
    <t xml:space="preserve">Patch Panel 24 Portas, Categoria 6 - Fornecimento E Instalação, conforme item 3.3.1 'f' do memorial descritivo </t>
  </si>
  <si>
    <t>24.7</t>
  </si>
  <si>
    <t xml:space="preserve">Certificação de pontos RJ45-cat. 6, conforme item 3.3.3 do memorial descritivo </t>
  </si>
  <si>
    <t>24.8</t>
  </si>
  <si>
    <t xml:space="preserve">Régua de 1Ux19" com 8 tomadas 2P+T de 20A/250V em ângulo de 45°, em conformidade com NBR 13249, conforme item 3.3.1 'h' do memorial descritivo </t>
  </si>
  <si>
    <t>24.9</t>
  </si>
  <si>
    <t xml:space="preserve">Guia/Organizador de cabos para RACK 19". Ref. Furukawa ou equivalente, conforme item 3.3.1 'c' do memorial descritivo </t>
  </si>
  <si>
    <t>SUBTOTAL INSTALAÇÕES CFTV</t>
  </si>
  <si>
    <t xml:space="preserve">SUBTOTAL GERAL </t>
  </si>
  <si>
    <t>Administração Local - 3,49%</t>
  </si>
  <si>
    <r>
      <t xml:space="preserve">3. PRAZO DE EXECUÇÃO/ENTREGA: </t>
    </r>
    <r>
      <rPr>
        <sz val="10"/>
        <rFont val="Calibri"/>
        <family val="2"/>
        <scheme val="minor"/>
      </rPr>
      <t xml:space="preserve"> 90 (noventa) dias corridos</t>
    </r>
  </si>
  <si>
    <r>
      <t xml:space="preserve">2. ENDEREÇO DE EXECUÇÃO/ENTREGA: </t>
    </r>
    <r>
      <rPr>
        <sz val="10"/>
        <rFont val="Calibri"/>
        <family val="2"/>
        <scheme val="minor"/>
      </rPr>
      <t>Av. Pinheiros, 631 - Trindade do Sul/RS.</t>
    </r>
  </si>
  <si>
    <t>PS4 - Preferencial</t>
  </si>
  <si>
    <t>LOTE ÚNICO</t>
  </si>
  <si>
    <r>
      <t xml:space="preserve">1. OBJETO: </t>
    </r>
    <r>
      <rPr>
        <sz val="10"/>
        <rFont val="Calibri"/>
        <family val="2"/>
        <scheme val="minor"/>
      </rPr>
      <t>OBRAS CIVIS, INFRAESTRUTURA, LÓGICA E MECÂNICA PARA A TROCA DE LOCAL DA AGÊNCIA TRINDADE DO SUL</t>
    </r>
  </si>
  <si>
    <t>Enc. Sociais - SINAPI-RS JAN/2020</t>
  </si>
  <si>
    <t>6.4.2</t>
  </si>
  <si>
    <t>6.5.1</t>
  </si>
  <si>
    <t>SUBTOTAL DESMOBILIZAÇÃO DO LOCAL ANTIGO</t>
  </si>
  <si>
    <t>SUBTOTAL OBRAS CIVIS + DESMOBILIZAÇÃO LOCAL ANTIGO</t>
  </si>
  <si>
    <t>SUBTOTAL INSTALAÇÕES ELÉTRICAS, LÓGICAS, TELEFONIA, ALARME E CFTV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</si>
</sst>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quot;R$&quot;\ #,##0.00;[Red]\-&quot;R$&quot;\ #,##0.00"/>
    <numFmt numFmtId="165" formatCode="_-&quot;R$&quot;\ * #,##0.00_-;\-&quot;R$&quot;\ * #,##0.00_-;_-&quot;R$&quot;\ * &quot;-&quot;??_-;_-@_-"/>
    <numFmt numFmtId="166" formatCode="#,##0.00;[Red]#,##0.00"/>
    <numFmt numFmtId="167" formatCode="* #,##0.00\ ;\-* #,##0.00\ ;* \-#\ ;@\ "/>
    <numFmt numFmtId="168" formatCode="&quot;R$&quot;#,##0.00_);[Red]\(&quot;R$&quot;#,##0.00\)"/>
  </numFmts>
  <fonts count="26" x14ac:knownFonts="1">
    <font>
      <sz val="10"/>
      <name val="MS Sans Serif"/>
    </font>
    <font>
      <sz val="11"/>
      <color theme="1"/>
      <name val="Calibri"/>
      <family val="2"/>
      <scheme val="minor"/>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4"/>
      <name val="Calibri"/>
      <family val="2"/>
      <scheme val="minor"/>
    </font>
    <font>
      <b/>
      <sz val="8"/>
      <name val="Calibri"/>
      <family val="2"/>
      <scheme val="minor"/>
    </font>
    <font>
      <sz val="9"/>
      <name val="Calibri"/>
      <family val="2"/>
      <scheme val="minor"/>
    </font>
    <font>
      <b/>
      <sz val="9"/>
      <name val="Calibri"/>
      <family val="2"/>
      <scheme val="minor"/>
    </font>
    <font>
      <sz val="10"/>
      <name val="MS Sans Serif"/>
    </font>
    <font>
      <sz val="10"/>
      <color theme="1"/>
      <name val="Calibri"/>
      <family val="2"/>
      <scheme val="minor"/>
    </font>
    <font>
      <sz val="9"/>
      <color theme="1"/>
      <name val="Calibri"/>
      <family val="2"/>
      <scheme val="minor"/>
    </font>
    <font>
      <sz val="11"/>
      <color rgb="FF000000"/>
      <name val="Calibri"/>
      <family val="2"/>
      <charset val="1"/>
    </font>
    <font>
      <sz val="10"/>
      <color rgb="FF000000"/>
      <name val="Calibri"/>
      <family val="2"/>
      <charset val="1"/>
    </font>
    <font>
      <b/>
      <sz val="11"/>
      <color theme="0"/>
      <name val="Calibri"/>
      <family val="2"/>
      <charset val="1"/>
    </font>
    <font>
      <b/>
      <sz val="11"/>
      <color rgb="FF000000"/>
      <name val="Calibri"/>
      <family val="2"/>
      <charset val="1"/>
    </font>
    <font>
      <b/>
      <sz val="10"/>
      <color rgb="FF000000"/>
      <name val="Calibri"/>
      <family val="2"/>
      <charset val="1"/>
    </font>
    <font>
      <u/>
      <sz val="10"/>
      <name val="Calibri"/>
      <family val="2"/>
      <scheme val="minor"/>
    </font>
    <font>
      <b/>
      <sz val="10"/>
      <color theme="1"/>
      <name val="Calibri"/>
      <family val="2"/>
      <scheme val="minor"/>
    </font>
    <font>
      <b/>
      <sz val="16"/>
      <name val="Calibri"/>
      <family val="2"/>
      <scheme val="minor"/>
    </font>
    <font>
      <sz val="10"/>
      <name val="Arial"/>
      <family val="2"/>
      <charset val="204"/>
    </font>
    <font>
      <b/>
      <i/>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499984740745262"/>
        <bgColor rgb="FF99CCFF"/>
      </patternFill>
    </fill>
  </fills>
  <borders count="52">
    <border>
      <left/>
      <right/>
      <top/>
      <bottom/>
      <diagonal/>
    </border>
    <border>
      <left/>
      <right/>
      <top style="hair">
        <color indexed="64"/>
      </top>
      <bottom style="hair">
        <color indexed="64"/>
      </bottom>
      <diagonal/>
    </border>
    <border>
      <left/>
      <right/>
      <top/>
      <bottom style="thin">
        <color indexed="64"/>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top style="medium">
        <color theme="3"/>
      </top>
      <bottom style="medium">
        <color theme="3"/>
      </bottom>
      <diagonal/>
    </border>
    <border>
      <left/>
      <right/>
      <top style="thin">
        <color theme="3"/>
      </top>
      <bottom style="medium">
        <color theme="3"/>
      </bottom>
      <diagonal/>
    </border>
    <border>
      <left/>
      <right/>
      <top style="medium">
        <color theme="3"/>
      </top>
      <bottom/>
      <diagonal/>
    </border>
    <border>
      <left/>
      <right/>
      <top style="thin">
        <color theme="3"/>
      </top>
      <bottom style="thin">
        <color theme="3"/>
      </bottom>
      <diagonal/>
    </border>
    <border>
      <left/>
      <right/>
      <top style="thin">
        <color theme="3"/>
      </top>
      <bottom/>
      <diagonal/>
    </border>
    <border>
      <left/>
      <right/>
      <top/>
      <bottom style="medium">
        <color theme="3"/>
      </bottom>
      <diagonal/>
    </border>
    <border>
      <left/>
      <right/>
      <top/>
      <bottom style="thin">
        <color theme="3"/>
      </bottom>
      <diagonal/>
    </border>
    <border>
      <left/>
      <right/>
      <top style="medium">
        <color theme="3"/>
      </top>
      <bottom style="thin">
        <color theme="3"/>
      </bottom>
      <diagonal/>
    </border>
    <border>
      <left/>
      <right/>
      <top style="hair">
        <color theme="3"/>
      </top>
      <bottom style="hair">
        <color theme="3"/>
      </bottom>
      <diagonal/>
    </border>
    <border>
      <left/>
      <right/>
      <top style="medium">
        <color theme="3"/>
      </top>
      <bottom style="hair">
        <color theme="3"/>
      </bottom>
      <diagonal/>
    </border>
    <border>
      <left/>
      <right/>
      <top/>
      <bottom style="hair">
        <color theme="3"/>
      </bottom>
      <diagonal/>
    </border>
    <border>
      <left/>
      <right/>
      <top style="hair">
        <color theme="3"/>
      </top>
      <bottom style="thin">
        <color theme="3"/>
      </bottom>
      <diagonal/>
    </border>
    <border>
      <left style="hair">
        <color theme="3"/>
      </left>
      <right style="hair">
        <color theme="3"/>
      </right>
      <top style="hair">
        <color theme="3"/>
      </top>
      <bottom style="hair">
        <color theme="3"/>
      </bottom>
      <diagonal/>
    </border>
    <border>
      <left style="hair">
        <color theme="3"/>
      </left>
      <right style="hair">
        <color theme="3"/>
      </right>
      <top style="hair">
        <color theme="3"/>
      </top>
      <bottom style="thin">
        <color theme="3"/>
      </bottom>
      <diagonal/>
    </border>
    <border>
      <left style="hair">
        <color theme="3"/>
      </left>
      <right style="hair">
        <color theme="3"/>
      </right>
      <top style="thin">
        <color theme="3"/>
      </top>
      <bottom style="thin">
        <color theme="3"/>
      </bottom>
      <diagonal/>
    </border>
    <border>
      <left style="hair">
        <color theme="3"/>
      </left>
      <right style="hair">
        <color theme="3"/>
      </right>
      <top/>
      <bottom style="hair">
        <color theme="3"/>
      </bottom>
      <diagonal/>
    </border>
    <border>
      <left style="hair">
        <color theme="3"/>
      </left>
      <right style="hair">
        <color theme="3"/>
      </right>
      <top style="thin">
        <color theme="3"/>
      </top>
      <bottom style="medium">
        <color theme="3"/>
      </bottom>
      <diagonal/>
    </border>
    <border>
      <left style="hair">
        <color theme="3"/>
      </left>
      <right style="hair">
        <color theme="3"/>
      </right>
      <top/>
      <bottom style="thin">
        <color theme="3"/>
      </bottom>
      <diagonal/>
    </border>
    <border>
      <left/>
      <right style="hair">
        <color theme="3"/>
      </right>
      <top style="thin">
        <color theme="3"/>
      </top>
      <bottom style="medium">
        <color theme="3"/>
      </bottom>
      <diagonal/>
    </border>
    <border>
      <left/>
      <right/>
      <top style="hair">
        <color theme="3"/>
      </top>
      <bottom style="medium">
        <color theme="3"/>
      </bottom>
      <diagonal/>
    </border>
    <border>
      <left style="hair">
        <color theme="3"/>
      </left>
      <right/>
      <top style="thin">
        <color theme="3"/>
      </top>
      <bottom style="medium">
        <color theme="3"/>
      </bottom>
      <diagonal/>
    </border>
    <border>
      <left/>
      <right/>
      <top style="medium">
        <color theme="3"/>
      </top>
      <bottom style="medium">
        <color indexed="64"/>
      </bottom>
      <diagonal/>
    </border>
    <border>
      <left/>
      <right/>
      <top/>
      <bottom style="medium">
        <color indexed="64"/>
      </bottom>
      <diagonal/>
    </border>
    <border>
      <left/>
      <right/>
      <top style="hair">
        <color theme="3"/>
      </top>
      <bottom/>
      <diagonal/>
    </border>
    <border>
      <left style="hair">
        <color theme="3"/>
      </left>
      <right/>
      <top/>
      <bottom style="thin">
        <color theme="3"/>
      </bottom>
      <diagonal/>
    </border>
    <border>
      <left/>
      <right/>
      <top style="thin">
        <color indexed="64"/>
      </top>
      <bottom style="thin">
        <color indexed="64"/>
      </bottom>
      <diagonal/>
    </border>
    <border>
      <left/>
      <right/>
      <top style="thin">
        <color indexed="64"/>
      </top>
      <bottom style="thin">
        <color theme="3"/>
      </bottom>
      <diagonal/>
    </border>
    <border>
      <left/>
      <right style="hair">
        <color theme="3"/>
      </right>
      <top style="thin">
        <color indexed="64"/>
      </top>
      <bottom style="thin">
        <color theme="3"/>
      </bottom>
      <diagonal/>
    </border>
    <border>
      <left/>
      <right style="hair">
        <color theme="3"/>
      </right>
      <top style="medium">
        <color theme="3"/>
      </top>
      <bottom style="medium">
        <color auto="1"/>
      </bottom>
      <diagonal/>
    </border>
    <border>
      <left style="hair">
        <color theme="3"/>
      </left>
      <right style="hair">
        <color theme="3"/>
      </right>
      <top style="medium">
        <color theme="3"/>
      </top>
      <bottom style="medium">
        <color auto="1"/>
      </bottom>
      <diagonal/>
    </border>
    <border>
      <left style="hair">
        <color theme="3"/>
      </left>
      <right/>
      <top style="medium">
        <color theme="3"/>
      </top>
      <bottom style="medium">
        <color auto="1"/>
      </bottom>
      <diagonal/>
    </border>
    <border>
      <left style="hair">
        <color theme="3"/>
      </left>
      <right style="hair">
        <color theme="3"/>
      </right>
      <top style="medium">
        <color theme="3"/>
      </top>
      <bottom style="hair">
        <color theme="3"/>
      </bottom>
      <diagonal/>
    </border>
    <border>
      <left/>
      <right/>
      <top style="thin">
        <color theme="3"/>
      </top>
      <bottom style="hair">
        <color theme="3"/>
      </bottom>
      <diagonal/>
    </border>
    <border>
      <left/>
      <right style="hair">
        <color theme="3"/>
      </right>
      <top style="thin">
        <color theme="3"/>
      </top>
      <bottom style="thin">
        <color theme="3"/>
      </bottom>
      <diagonal/>
    </border>
    <border>
      <left style="hair">
        <color theme="3"/>
      </left>
      <right/>
      <top style="thin">
        <color theme="3"/>
      </top>
      <bottom style="thin">
        <color indexed="64"/>
      </bottom>
      <diagonal/>
    </border>
    <border>
      <left style="hair">
        <color theme="3"/>
      </left>
      <right style="hair">
        <color theme="3"/>
      </right>
      <top style="hair">
        <color theme="3"/>
      </top>
      <bottom/>
      <diagonal/>
    </border>
    <border>
      <left style="hair">
        <color theme="3"/>
      </left>
      <right style="hair">
        <color theme="3"/>
      </right>
      <top style="thin">
        <color theme="3"/>
      </top>
      <bottom style="hair">
        <color theme="3"/>
      </bottom>
      <diagonal/>
    </border>
    <border>
      <left/>
      <right/>
      <top style="hair">
        <color indexed="64"/>
      </top>
      <bottom/>
      <diagonal/>
    </border>
    <border>
      <left/>
      <right/>
      <top/>
      <bottom style="hair">
        <color indexed="64"/>
      </bottom>
      <diagonal/>
    </border>
    <border>
      <left/>
      <right style="hair">
        <color theme="3"/>
      </right>
      <top style="thin">
        <color auto="1"/>
      </top>
      <bottom style="thin">
        <color auto="1"/>
      </bottom>
      <diagonal/>
    </border>
    <border>
      <left style="hair">
        <color theme="3"/>
      </left>
      <right style="hair">
        <color theme="3"/>
      </right>
      <top style="thin">
        <color auto="1"/>
      </top>
      <bottom style="thin">
        <color auto="1"/>
      </bottom>
      <diagonal/>
    </border>
    <border>
      <left/>
      <right/>
      <top style="thin">
        <color rgb="FF002060"/>
      </top>
      <bottom style="thin">
        <color rgb="FF002060"/>
      </bottom>
      <diagonal/>
    </border>
    <border>
      <left/>
      <right style="hair">
        <color theme="3"/>
      </right>
      <top style="thin">
        <color rgb="FF002060"/>
      </top>
      <bottom style="thin">
        <color rgb="FF002060"/>
      </bottom>
      <diagonal/>
    </border>
    <border>
      <left style="hair">
        <color theme="3"/>
      </left>
      <right style="hair">
        <color theme="3"/>
      </right>
      <top style="thin">
        <color rgb="FF002060"/>
      </top>
      <bottom style="thin">
        <color rgb="FF002060"/>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31">
    <xf numFmtId="0" fontId="0" fillId="0" borderId="0"/>
    <xf numFmtId="165" fontId="5" fillId="0" borderId="0" applyFont="0" applyFill="0" applyBorder="0" applyAlignment="0" applyProtection="0"/>
    <xf numFmtId="165" fontId="2" fillId="0" borderId="0" applyFont="0" applyFill="0" applyBorder="0" applyAlignment="0" applyProtection="0"/>
    <xf numFmtId="0" fontId="3" fillId="0" borderId="0">
      <alignment vertical="center"/>
    </xf>
    <xf numFmtId="0" fontId="4" fillId="0" borderId="0"/>
    <xf numFmtId="0" fontId="5" fillId="0" borderId="0"/>
    <xf numFmtId="0" fontId="2" fillId="0" borderId="0"/>
    <xf numFmtId="40" fontId="2"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13" fillId="0" borderId="0" applyFont="0" applyFill="0" applyBorder="0" applyAlignment="0" applyProtection="0"/>
    <xf numFmtId="0" fontId="16" fillId="0" borderId="0"/>
    <xf numFmtId="9" fontId="16" fillId="0" borderId="0" applyBorder="0" applyProtection="0"/>
    <xf numFmtId="167" fontId="16" fillId="0" borderId="0" applyBorder="0" applyProtection="0"/>
    <xf numFmtId="168" fontId="2" fillId="0" borderId="0" applyFont="0" applyFill="0" applyBorder="0" applyAlignment="0" applyProtection="0"/>
    <xf numFmtId="9" fontId="2" fillId="0" borderId="0" applyFont="0" applyFill="0" applyBorder="0" applyAlignment="0" applyProtection="0"/>
    <xf numFmtId="40"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2" fillId="0" borderId="0">
      <alignment vertical="center"/>
    </xf>
    <xf numFmtId="0" fontId="1" fillId="0" borderId="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0" fontId="2" fillId="0" borderId="0">
      <alignment vertical="center"/>
    </xf>
    <xf numFmtId="0" fontId="24"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cellStyleXfs>
  <cellXfs count="200">
    <xf numFmtId="0" fontId="0" fillId="0" borderId="0" xfId="0"/>
    <xf numFmtId="0" fontId="14" fillId="0" borderId="0" xfId="0" applyFont="1" applyProtection="1">
      <protection hidden="1"/>
    </xf>
    <xf numFmtId="0" fontId="15" fillId="0" borderId="0" xfId="0" applyFont="1" applyProtection="1">
      <protection hidden="1"/>
    </xf>
    <xf numFmtId="0" fontId="14" fillId="0" borderId="0" xfId="0" applyFont="1" applyFill="1" applyProtection="1">
      <protection hidden="1"/>
    </xf>
    <xf numFmtId="0" fontId="14" fillId="0" borderId="0" xfId="0" applyFont="1" applyFill="1" applyBorder="1" applyAlignment="1" applyProtection="1">
      <protection hidden="1"/>
    </xf>
    <xf numFmtId="0" fontId="14" fillId="0" borderId="0" xfId="0" applyFont="1" applyFill="1" applyBorder="1" applyProtection="1">
      <protection hidden="1"/>
    </xf>
    <xf numFmtId="0" fontId="8" fillId="0" borderId="0" xfId="0" applyFont="1" applyFill="1" applyAlignment="1" applyProtection="1">
      <alignment horizontal="right" vertical="center" wrapText="1"/>
      <protection hidden="1"/>
    </xf>
    <xf numFmtId="0" fontId="8" fillId="0" borderId="0" xfId="0" applyFont="1" applyFill="1" applyAlignment="1" applyProtection="1">
      <alignment horizontal="left" vertical="center" wrapText="1"/>
      <protection hidden="1"/>
    </xf>
    <xf numFmtId="2" fontId="8" fillId="0" borderId="0" xfId="0" applyNumberFormat="1" applyFont="1" applyFill="1" applyAlignment="1" applyProtection="1">
      <alignment horizontal="center" vertical="center" wrapText="1"/>
      <protection hidden="1"/>
    </xf>
    <xf numFmtId="0" fontId="8" fillId="0" borderId="0" xfId="0" applyFont="1" applyFill="1" applyAlignment="1" applyProtection="1">
      <alignment horizontal="center" vertical="center" wrapText="1"/>
      <protection hidden="1"/>
    </xf>
    <xf numFmtId="4" fontId="8" fillId="0" borderId="0" xfId="0" applyNumberFormat="1" applyFont="1" applyFill="1" applyAlignment="1" applyProtection="1">
      <alignment horizontal="right" vertical="center" wrapText="1"/>
      <protection hidden="1"/>
    </xf>
    <xf numFmtId="0" fontId="6" fillId="0" borderId="0" xfId="0" applyFont="1" applyFill="1" applyBorder="1" applyAlignment="1" applyProtection="1">
      <alignment vertical="center"/>
      <protection hidden="1"/>
    </xf>
    <xf numFmtId="0" fontId="8" fillId="0" borderId="0" xfId="0" applyFont="1" applyProtection="1">
      <protection hidden="1"/>
    </xf>
    <xf numFmtId="0" fontId="6" fillId="0" borderId="0" xfId="0" applyFont="1" applyBorder="1" applyAlignment="1" applyProtection="1">
      <alignment vertical="center"/>
      <protection hidden="1"/>
    </xf>
    <xf numFmtId="0" fontId="6" fillId="2" borderId="0" xfId="0" applyFont="1" applyFill="1" applyBorder="1" applyAlignment="1" applyProtection="1">
      <alignment vertical="center"/>
      <protection hidden="1"/>
    </xf>
    <xf numFmtId="0" fontId="22" fillId="0" borderId="0" xfId="0" applyFont="1" applyProtection="1">
      <protection hidden="1"/>
    </xf>
    <xf numFmtId="0" fontId="6" fillId="0" borderId="0" xfId="0" applyFont="1" applyProtection="1">
      <protection hidden="1"/>
    </xf>
    <xf numFmtId="0" fontId="8" fillId="0" borderId="4" xfId="0" applyFont="1" applyBorder="1" applyProtection="1">
      <protection hidden="1"/>
    </xf>
    <xf numFmtId="0" fontId="8" fillId="0" borderId="0" xfId="0" applyFont="1" applyBorder="1" applyProtection="1">
      <protection hidden="1"/>
    </xf>
    <xf numFmtId="0" fontId="8" fillId="0" borderId="2" xfId="0" applyFont="1" applyBorder="1" applyProtection="1">
      <protection hidden="1"/>
    </xf>
    <xf numFmtId="0" fontId="6" fillId="0" borderId="0" xfId="0" applyFont="1" applyBorder="1" applyProtection="1">
      <protection hidden="1"/>
    </xf>
    <xf numFmtId="0" fontId="6" fillId="0" borderId="11" xfId="0" applyFont="1" applyBorder="1" applyProtection="1">
      <protection hidden="1"/>
    </xf>
    <xf numFmtId="0" fontId="6" fillId="0" borderId="11" xfId="0" applyFont="1" applyFill="1" applyBorder="1" applyAlignment="1" applyProtection="1">
      <alignment vertical="center"/>
      <protection hidden="1"/>
    </xf>
    <xf numFmtId="10" fontId="6" fillId="2" borderId="11" xfId="10" applyNumberFormat="1" applyFont="1" applyFill="1" applyBorder="1" applyAlignment="1" applyProtection="1">
      <alignment vertical="center"/>
      <protection hidden="1"/>
    </xf>
    <xf numFmtId="0" fontId="8" fillId="0" borderId="9" xfId="0" applyFont="1" applyBorder="1" applyAlignment="1" applyProtection="1">
      <alignment horizontal="center" vertical="center"/>
      <protection hidden="1"/>
    </xf>
    <xf numFmtId="0" fontId="8" fillId="0" borderId="9"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vertical="center"/>
      <protection hidden="1"/>
    </xf>
    <xf numFmtId="0" fontId="8" fillId="2" borderId="9" xfId="0" applyFont="1" applyFill="1" applyBorder="1" applyAlignment="1" applyProtection="1">
      <alignment vertical="center"/>
      <protection hidden="1"/>
    </xf>
    <xf numFmtId="0" fontId="8" fillId="0" borderId="10" xfId="0" applyFont="1" applyBorder="1" applyAlignment="1" applyProtection="1">
      <alignment horizontal="center" vertical="center"/>
      <protection hidden="1"/>
    </xf>
    <xf numFmtId="0" fontId="8" fillId="0" borderId="10" xfId="0" applyFont="1" applyBorder="1" applyAlignment="1" applyProtection="1">
      <alignment vertical="center"/>
      <protection hidden="1"/>
    </xf>
    <xf numFmtId="0" fontId="8" fillId="0" borderId="12" xfId="0" applyFont="1" applyBorder="1" applyAlignment="1" applyProtection="1">
      <alignment horizontal="center" vertical="center"/>
      <protection hidden="1"/>
    </xf>
    <xf numFmtId="0" fontId="8" fillId="0" borderId="12" xfId="0" applyFont="1" applyBorder="1" applyAlignment="1" applyProtection="1">
      <alignment vertical="center"/>
      <protection hidden="1"/>
    </xf>
    <xf numFmtId="10" fontId="8" fillId="0" borderId="9" xfId="0" applyNumberFormat="1" applyFont="1" applyBorder="1" applyAlignment="1" applyProtection="1">
      <alignment vertical="center"/>
      <protection hidden="1"/>
    </xf>
    <xf numFmtId="0" fontId="8" fillId="2" borderId="12" xfId="0" applyFont="1" applyFill="1" applyBorder="1" applyAlignment="1" applyProtection="1">
      <alignment vertical="center"/>
      <protection hidden="1"/>
    </xf>
    <xf numFmtId="0" fontId="12" fillId="0" borderId="13" xfId="0" applyFont="1" applyBorder="1" applyAlignment="1" applyProtection="1">
      <alignment horizontal="center" vertical="center"/>
      <protection hidden="1"/>
    </xf>
    <xf numFmtId="0" fontId="12" fillId="2" borderId="13" xfId="0" applyFont="1" applyFill="1" applyBorder="1" applyAlignment="1" applyProtection="1">
      <alignment vertical="center"/>
      <protection hidden="1"/>
    </xf>
    <xf numFmtId="10" fontId="8" fillId="2" borderId="0" xfId="10" applyNumberFormat="1" applyFont="1" applyFill="1" applyBorder="1" applyAlignment="1" applyProtection="1">
      <alignment vertical="center"/>
      <protection hidden="1"/>
    </xf>
    <xf numFmtId="10" fontId="8" fillId="0" borderId="0" xfId="10" applyNumberFormat="1" applyFont="1" applyBorder="1" applyAlignment="1" applyProtection="1">
      <alignment vertical="center"/>
      <protection hidden="1"/>
    </xf>
    <xf numFmtId="0" fontId="6" fillId="0" borderId="0" xfId="0" applyFont="1" applyFill="1" applyAlignment="1" applyProtection="1">
      <alignment horizontal="left" vertical="center" wrapText="1"/>
      <protection hidden="1"/>
    </xf>
    <xf numFmtId="0" fontId="6" fillId="0" borderId="0" xfId="0" applyFont="1" applyFill="1" applyAlignment="1" applyProtection="1">
      <alignment horizontal="left" vertical="center"/>
      <protection hidden="1"/>
    </xf>
    <xf numFmtId="0" fontId="8" fillId="0" borderId="12" xfId="0" applyFont="1" applyFill="1" applyBorder="1" applyAlignment="1" applyProtection="1">
      <alignment horizontal="right" vertical="center" wrapText="1"/>
      <protection hidden="1"/>
    </xf>
    <xf numFmtId="4" fontId="8" fillId="0" borderId="23" xfId="0" applyNumberFormat="1" applyFont="1" applyFill="1" applyBorder="1" applyAlignment="1" applyProtection="1">
      <alignment horizontal="right" vertical="center" wrapText="1"/>
      <protection hidden="1"/>
    </xf>
    <xf numFmtId="4" fontId="6" fillId="0" borderId="22" xfId="0" applyNumberFormat="1" applyFont="1" applyFill="1" applyBorder="1" applyAlignment="1" applyProtection="1">
      <alignment horizontal="right" vertical="center" wrapText="1"/>
      <protection hidden="1"/>
    </xf>
    <xf numFmtId="4" fontId="6" fillId="0" borderId="26" xfId="0" applyNumberFormat="1" applyFont="1" applyFill="1" applyBorder="1" applyAlignment="1" applyProtection="1">
      <alignment horizontal="right" vertical="center" wrapText="1"/>
      <protection hidden="1"/>
    </xf>
    <xf numFmtId="0" fontId="7" fillId="0" borderId="0" xfId="0" applyFont="1" applyAlignment="1" applyProtection="1">
      <alignment vertical="center" wrapText="1"/>
      <protection hidden="1"/>
    </xf>
    <xf numFmtId="0" fontId="8" fillId="2" borderId="9" xfId="0" applyFont="1" applyFill="1" applyBorder="1" applyAlignment="1" applyProtection="1">
      <alignment horizontal="center" vertical="center"/>
      <protection hidden="1"/>
    </xf>
    <xf numFmtId="0" fontId="16" fillId="0" borderId="3" xfId="11" applyFont="1" applyBorder="1" applyAlignment="1" applyProtection="1">
      <alignment vertical="center"/>
      <protection hidden="1"/>
    </xf>
    <xf numFmtId="10" fontId="8" fillId="2" borderId="9" xfId="10" applyNumberFormat="1" applyFont="1" applyFill="1" applyBorder="1" applyAlignment="1" applyProtection="1">
      <alignment vertical="center"/>
      <protection hidden="1"/>
    </xf>
    <xf numFmtId="0" fontId="19" fillId="0" borderId="3" xfId="11" applyFont="1" applyBorder="1" applyAlignment="1" applyProtection="1">
      <alignment vertical="center"/>
      <protection hidden="1"/>
    </xf>
    <xf numFmtId="10" fontId="8" fillId="0" borderId="10" xfId="10" applyNumberFormat="1" applyFont="1" applyBorder="1" applyAlignment="1" applyProtection="1">
      <alignment vertical="center"/>
      <protection hidden="1"/>
    </xf>
    <xf numFmtId="0" fontId="17" fillId="0" borderId="0" xfId="11" applyFont="1" applyBorder="1" applyAlignment="1" applyProtection="1">
      <alignment horizontal="justify" vertical="center" wrapText="1"/>
      <protection hidden="1"/>
    </xf>
    <xf numFmtId="10" fontId="8" fillId="0" borderId="12" xfId="10" applyNumberFormat="1" applyFont="1" applyBorder="1" applyAlignment="1" applyProtection="1">
      <alignment vertical="center"/>
      <protection hidden="1"/>
    </xf>
    <xf numFmtId="10" fontId="8" fillId="0" borderId="9" xfId="10" applyNumberFormat="1" applyFont="1" applyBorder="1" applyAlignment="1" applyProtection="1">
      <alignment vertical="center"/>
      <protection hidden="1"/>
    </xf>
    <xf numFmtId="0" fontId="18" fillId="0" borderId="0" xfId="11" applyFont="1" applyFill="1" applyBorder="1" applyAlignment="1" applyProtection="1">
      <alignment horizontal="center" vertical="center" wrapText="1"/>
      <protection hidden="1"/>
    </xf>
    <xf numFmtId="0" fontId="16" fillId="0" borderId="0" xfId="11" applyFont="1" applyFill="1" applyBorder="1" applyAlignment="1" applyProtection="1">
      <alignment vertical="center"/>
      <protection hidden="1"/>
    </xf>
    <xf numFmtId="0" fontId="16" fillId="0" borderId="2" xfId="11" applyFont="1" applyFill="1" applyBorder="1" applyAlignment="1" applyProtection="1">
      <alignment vertical="center"/>
      <protection hidden="1"/>
    </xf>
    <xf numFmtId="0" fontId="19" fillId="0" borderId="0" xfId="11" applyFont="1" applyFill="1" applyBorder="1" applyAlignment="1" applyProtection="1">
      <alignment vertical="center"/>
      <protection hidden="1"/>
    </xf>
    <xf numFmtId="4" fontId="8" fillId="0" borderId="30" xfId="0" applyNumberFormat="1" applyFont="1" applyFill="1" applyBorder="1" applyAlignment="1" applyProtection="1">
      <alignment horizontal="right" vertical="center" wrapText="1"/>
      <protection hidden="1"/>
    </xf>
    <xf numFmtId="0" fontId="8" fillId="0" borderId="0" xfId="0" applyFont="1" applyFill="1" applyBorder="1" applyAlignment="1" applyProtection="1">
      <alignment horizontal="right" vertical="center" wrapText="1"/>
      <protection hidden="1"/>
    </xf>
    <xf numFmtId="0" fontId="6" fillId="0" borderId="28" xfId="0" applyFont="1" applyFill="1" applyBorder="1" applyAlignment="1" applyProtection="1">
      <alignment horizontal="right" vertical="center" wrapText="1"/>
      <protection hidden="1"/>
    </xf>
    <xf numFmtId="4" fontId="6" fillId="0" borderId="35" xfId="0" applyNumberFormat="1" applyFont="1" applyFill="1" applyBorder="1" applyAlignment="1" applyProtection="1">
      <alignment horizontal="right" vertical="center" wrapText="1"/>
      <protection hidden="1"/>
    </xf>
    <xf numFmtId="4" fontId="6" fillId="0" borderId="36" xfId="0" applyNumberFormat="1" applyFont="1" applyFill="1" applyBorder="1" applyAlignment="1" applyProtection="1">
      <alignment horizontal="right" vertical="center" wrapText="1"/>
      <protection hidden="1"/>
    </xf>
    <xf numFmtId="10" fontId="11" fillId="2" borderId="14" xfId="0" applyNumberFormat="1" applyFont="1" applyFill="1" applyBorder="1" applyAlignment="1" applyProtection="1">
      <alignment horizontal="right" vertical="center" wrapText="1"/>
      <protection hidden="1"/>
    </xf>
    <xf numFmtId="0" fontId="10" fillId="2" borderId="0" xfId="0" applyFont="1" applyFill="1" applyBorder="1" applyAlignment="1" applyProtection="1">
      <alignment horizontal="right" vertical="center" wrapText="1"/>
      <protection hidden="1"/>
    </xf>
    <xf numFmtId="0" fontId="10" fillId="2" borderId="15" xfId="0" applyFont="1" applyFill="1" applyBorder="1" applyAlignment="1" applyProtection="1">
      <alignment horizontal="right" vertical="center" wrapText="1"/>
      <protection hidden="1"/>
    </xf>
    <xf numFmtId="0" fontId="10" fillId="2" borderId="25" xfId="0" applyFont="1" applyFill="1" applyBorder="1" applyAlignment="1" applyProtection="1">
      <alignment horizontal="right" vertical="center" wrapText="1"/>
      <protection hidden="1"/>
    </xf>
    <xf numFmtId="0" fontId="6" fillId="2" borderId="15" xfId="0" applyNumberFormat="1" applyFont="1" applyFill="1" applyBorder="1" applyAlignment="1" applyProtection="1">
      <alignment horizontal="left" vertical="center" wrapText="1"/>
      <protection hidden="1"/>
    </xf>
    <xf numFmtId="4" fontId="8" fillId="2" borderId="13" xfId="0" applyNumberFormat="1" applyFont="1" applyFill="1" applyBorder="1" applyAlignment="1" applyProtection="1">
      <alignment horizontal="right" vertical="center" wrapText="1"/>
      <protection hidden="1"/>
    </xf>
    <xf numFmtId="166" fontId="8" fillId="2" borderId="9" xfId="0" applyNumberFormat="1" applyFont="1" applyFill="1" applyBorder="1" applyAlignment="1" applyProtection="1">
      <alignment horizontal="center" vertical="center" wrapText="1"/>
      <protection hidden="1"/>
    </xf>
    <xf numFmtId="4" fontId="8" fillId="2" borderId="16" xfId="0" applyNumberFormat="1" applyFont="1" applyFill="1" applyBorder="1" applyAlignment="1" applyProtection="1">
      <alignment horizontal="center" vertical="center" wrapText="1"/>
      <protection hidden="1"/>
    </xf>
    <xf numFmtId="0" fontId="8" fillId="2" borderId="16" xfId="0" applyFont="1" applyFill="1" applyBorder="1" applyAlignment="1" applyProtection="1">
      <alignment horizontal="center" vertical="center" wrapText="1"/>
      <protection hidden="1"/>
    </xf>
    <xf numFmtId="4" fontId="8" fillId="2" borderId="16" xfId="0" applyNumberFormat="1" applyFont="1" applyFill="1" applyBorder="1" applyAlignment="1" applyProtection="1">
      <alignment horizontal="right" vertical="center" wrapText="1"/>
      <protection hidden="1"/>
    </xf>
    <xf numFmtId="4" fontId="12" fillId="2" borderId="19" xfId="0" applyNumberFormat="1" applyFont="1" applyFill="1" applyBorder="1" applyAlignment="1" applyProtection="1">
      <alignment horizontal="center" vertical="center" wrapText="1"/>
      <protection hidden="1"/>
    </xf>
    <xf numFmtId="4" fontId="8" fillId="2" borderId="37" xfId="0" applyNumberFormat="1" applyFont="1" applyFill="1" applyBorder="1" applyAlignment="1" applyProtection="1">
      <alignment horizontal="right" vertical="center" wrapText="1"/>
      <protection hidden="1"/>
    </xf>
    <xf numFmtId="166" fontId="8" fillId="2" borderId="20" xfId="0" applyNumberFormat="1" applyFont="1" applyFill="1" applyBorder="1" applyAlignment="1" applyProtection="1">
      <alignment horizontal="center" vertical="center" wrapText="1"/>
      <protection hidden="1"/>
    </xf>
    <xf numFmtId="4" fontId="8" fillId="2" borderId="21" xfId="0" applyNumberFormat="1" applyFont="1" applyFill="1" applyBorder="1" applyAlignment="1" applyProtection="1">
      <alignment horizontal="right" vertical="center" wrapText="1"/>
      <protection hidden="1"/>
    </xf>
    <xf numFmtId="166" fontId="25" fillId="2" borderId="9" xfId="0" applyNumberFormat="1" applyFont="1" applyFill="1" applyBorder="1" applyAlignment="1" applyProtection="1">
      <alignment horizontal="right" vertical="center" wrapText="1"/>
      <protection hidden="1"/>
    </xf>
    <xf numFmtId="166" fontId="25" fillId="2" borderId="9" xfId="0" applyNumberFormat="1"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2" fontId="8" fillId="0" borderId="0"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4" fontId="8" fillId="0" borderId="0" xfId="0" applyNumberFormat="1" applyFont="1" applyFill="1" applyBorder="1" applyAlignment="1" applyProtection="1">
      <alignment horizontal="right" vertical="center" wrapText="1"/>
      <protection hidden="1"/>
    </xf>
    <xf numFmtId="0" fontId="6" fillId="0" borderId="7" xfId="0" applyFont="1" applyFill="1" applyBorder="1" applyAlignment="1" applyProtection="1">
      <alignment horizontal="right" vertical="center" wrapText="1"/>
      <protection hidden="1"/>
    </xf>
    <xf numFmtId="4" fontId="6" fillId="0" borderId="51" xfId="0" applyNumberFormat="1" applyFont="1" applyFill="1" applyBorder="1" applyAlignment="1" applyProtection="1">
      <alignment horizontal="right" vertical="center" wrapText="1"/>
      <protection hidden="1"/>
    </xf>
    <xf numFmtId="4" fontId="6" fillId="0" borderId="50" xfId="0" applyNumberFormat="1" applyFont="1" applyFill="1" applyBorder="1" applyAlignment="1" applyProtection="1">
      <alignment horizontal="right" vertical="center" wrapText="1"/>
      <protection hidden="1"/>
    </xf>
    <xf numFmtId="10" fontId="8" fillId="2" borderId="0" xfId="10" applyNumberFormat="1" applyFont="1" applyFill="1" applyBorder="1" applyAlignment="1" applyProtection="1">
      <alignment vertical="center"/>
      <protection locked="0"/>
    </xf>
    <xf numFmtId="10" fontId="8" fillId="2" borderId="12" xfId="10" applyNumberFormat="1" applyFont="1" applyFill="1" applyBorder="1" applyAlignment="1" applyProtection="1">
      <alignment vertical="center"/>
      <protection locked="0"/>
    </xf>
    <xf numFmtId="14" fontId="6" fillId="2" borderId="14" xfId="0" applyNumberFormat="1" applyFont="1" applyFill="1" applyBorder="1" applyAlignment="1" applyProtection="1">
      <alignment horizontal="right" vertical="center" wrapText="1"/>
      <protection hidden="1"/>
    </xf>
    <xf numFmtId="14" fontId="6" fillId="2" borderId="0" xfId="0" applyNumberFormat="1" applyFont="1" applyFill="1" applyBorder="1" applyAlignment="1" applyProtection="1">
      <alignment horizontal="right" vertical="center" wrapText="1"/>
      <protection hidden="1"/>
    </xf>
    <xf numFmtId="1" fontId="6" fillId="2" borderId="16" xfId="0" applyNumberFormat="1" applyFont="1" applyFill="1" applyBorder="1" applyAlignment="1" applyProtection="1">
      <alignment horizontal="right" vertical="center" wrapText="1"/>
      <protection hidden="1"/>
    </xf>
    <xf numFmtId="0" fontId="6" fillId="2" borderId="16" xfId="0" applyFont="1" applyFill="1" applyBorder="1" applyAlignment="1" applyProtection="1">
      <alignment vertical="center" wrapText="1"/>
      <protection hidden="1"/>
    </xf>
    <xf numFmtId="0" fontId="8" fillId="2" borderId="14" xfId="0" applyFont="1" applyFill="1" applyBorder="1" applyAlignment="1" applyProtection="1">
      <alignment horizontal="right" vertical="center" wrapText="1"/>
      <protection hidden="1"/>
    </xf>
    <xf numFmtId="1" fontId="8" fillId="2" borderId="14" xfId="0" applyNumberFormat="1" applyFont="1" applyFill="1" applyBorder="1" applyAlignment="1" applyProtection="1">
      <alignment horizontal="left" vertical="center" wrapText="1"/>
      <protection hidden="1"/>
    </xf>
    <xf numFmtId="0" fontId="8" fillId="2" borderId="14" xfId="0" applyFont="1" applyFill="1" applyBorder="1" applyAlignment="1" applyProtection="1">
      <alignment horizontal="center" vertical="center" wrapText="1"/>
      <protection hidden="1"/>
    </xf>
    <xf numFmtId="4" fontId="8" fillId="2" borderId="14" xfId="0" applyNumberFormat="1" applyFont="1" applyFill="1" applyBorder="1" applyAlignment="1" applyProtection="1">
      <alignment horizontal="center" vertical="center" wrapText="1"/>
      <protection hidden="1"/>
    </xf>
    <xf numFmtId="166" fontId="8" fillId="2" borderId="18" xfId="0" applyNumberFormat="1" applyFont="1" applyFill="1" applyBorder="1" applyAlignment="1" applyProtection="1">
      <alignment horizontal="right" vertical="center" wrapText="1"/>
      <protection hidden="1"/>
    </xf>
    <xf numFmtId="4" fontId="8" fillId="2" borderId="14" xfId="0" applyNumberFormat="1" applyFont="1" applyFill="1" applyBorder="1" applyAlignment="1" applyProtection="1">
      <alignment vertical="center" wrapText="1"/>
      <protection hidden="1"/>
    </xf>
    <xf numFmtId="0" fontId="6" fillId="2" borderId="14" xfId="0" applyFont="1" applyFill="1" applyBorder="1" applyAlignment="1" applyProtection="1">
      <alignment horizontal="right" vertical="center" wrapText="1"/>
      <protection hidden="1"/>
    </xf>
    <xf numFmtId="1" fontId="6" fillId="2" borderId="14" xfId="0" applyNumberFormat="1" applyFont="1" applyFill="1" applyBorder="1" applyAlignment="1" applyProtection="1">
      <alignment horizontal="left" vertical="center" wrapText="1"/>
      <protection hidden="1"/>
    </xf>
    <xf numFmtId="1" fontId="8" fillId="2" borderId="14" xfId="0" applyNumberFormat="1" applyFont="1" applyFill="1" applyBorder="1" applyAlignment="1" applyProtection="1">
      <alignment horizontal="right" vertical="center" wrapText="1"/>
      <protection hidden="1"/>
    </xf>
    <xf numFmtId="0" fontId="8" fillId="2" borderId="14" xfId="0" applyFont="1" applyFill="1" applyBorder="1" applyAlignment="1" applyProtection="1">
      <alignment vertical="center" wrapText="1"/>
      <protection hidden="1"/>
    </xf>
    <xf numFmtId="1" fontId="8" fillId="2" borderId="14" xfId="0" applyNumberFormat="1" applyFont="1" applyFill="1" applyBorder="1" applyAlignment="1" applyProtection="1">
      <alignment horizontal="center" vertical="center" wrapText="1"/>
      <protection hidden="1"/>
    </xf>
    <xf numFmtId="1" fontId="6" fillId="2" borderId="14" xfId="0" applyNumberFormat="1" applyFont="1" applyFill="1" applyBorder="1" applyAlignment="1" applyProtection="1">
      <alignment horizontal="right" vertical="center" wrapText="1"/>
      <protection hidden="1"/>
    </xf>
    <xf numFmtId="1" fontId="8" fillId="2" borderId="9" xfId="0" applyNumberFormat="1" applyFont="1" applyFill="1" applyBorder="1" applyAlignment="1" applyProtection="1">
      <alignment horizontal="right" vertical="center" wrapText="1"/>
      <protection hidden="1"/>
    </xf>
    <xf numFmtId="4" fontId="6" fillId="2" borderId="20" xfId="0" applyNumberFormat="1" applyFont="1" applyFill="1" applyBorder="1" applyAlignment="1" applyProtection="1">
      <alignment horizontal="right" vertical="center" wrapText="1"/>
      <protection hidden="1"/>
    </xf>
    <xf numFmtId="4" fontId="6" fillId="2" borderId="9" xfId="30" applyNumberFormat="1" applyFont="1" applyFill="1" applyBorder="1" applyAlignment="1" applyProtection="1">
      <alignment horizontal="right" vertical="center" wrapText="1"/>
      <protection hidden="1"/>
    </xf>
    <xf numFmtId="1" fontId="6" fillId="2" borderId="9" xfId="0" applyNumberFormat="1" applyFont="1" applyFill="1" applyBorder="1" applyAlignment="1" applyProtection="1">
      <alignment horizontal="right" vertical="center" wrapText="1"/>
      <protection hidden="1"/>
    </xf>
    <xf numFmtId="166" fontId="6" fillId="2" borderId="20" xfId="0" applyNumberFormat="1" applyFont="1" applyFill="1" applyBorder="1" applyAlignment="1" applyProtection="1">
      <alignment horizontal="right" vertical="center" wrapText="1"/>
      <protection hidden="1"/>
    </xf>
    <xf numFmtId="166" fontId="6" fillId="2" borderId="40" xfId="0" applyNumberFormat="1" applyFont="1" applyFill="1" applyBorder="1" applyAlignment="1" applyProtection="1">
      <alignment horizontal="right" vertical="center" wrapText="1"/>
      <protection hidden="1"/>
    </xf>
    <xf numFmtId="1" fontId="25" fillId="2" borderId="9" xfId="0" applyNumberFormat="1" applyFont="1" applyFill="1" applyBorder="1" applyAlignment="1" applyProtection="1">
      <alignment horizontal="right" vertical="center" wrapText="1"/>
      <protection hidden="1"/>
    </xf>
    <xf numFmtId="1" fontId="25" fillId="2" borderId="9" xfId="0" applyNumberFormat="1" applyFont="1" applyFill="1" applyBorder="1" applyAlignment="1" applyProtection="1">
      <alignment horizontal="left" vertical="center" wrapText="1"/>
      <protection hidden="1"/>
    </xf>
    <xf numFmtId="1" fontId="8" fillId="2" borderId="9" xfId="0" applyNumberFormat="1"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166" fontId="8" fillId="2" borderId="20" xfId="0" applyNumberFormat="1" applyFont="1" applyFill="1" applyBorder="1" applyAlignment="1" applyProtection="1">
      <alignment horizontal="right" vertical="center" wrapText="1"/>
      <protection hidden="1"/>
    </xf>
    <xf numFmtId="4" fontId="8" fillId="2" borderId="12" xfId="0" applyNumberFormat="1" applyFont="1" applyFill="1" applyBorder="1" applyAlignment="1" applyProtection="1">
      <alignment vertical="center" wrapText="1"/>
      <protection hidden="1"/>
    </xf>
    <xf numFmtId="1" fontId="6" fillId="2" borderId="16" xfId="0" applyNumberFormat="1" applyFont="1" applyFill="1" applyBorder="1" applyAlignment="1" applyProtection="1">
      <alignment horizontal="left" vertical="center" wrapText="1"/>
      <protection hidden="1"/>
    </xf>
    <xf numFmtId="1" fontId="8" fillId="2" borderId="16" xfId="0" applyNumberFormat="1" applyFont="1" applyFill="1" applyBorder="1" applyAlignment="1" applyProtection="1">
      <alignment horizontal="center" vertical="center" wrapText="1"/>
      <protection hidden="1"/>
    </xf>
    <xf numFmtId="166" fontId="8" fillId="2" borderId="21" xfId="0" applyNumberFormat="1" applyFont="1" applyFill="1" applyBorder="1" applyAlignment="1" applyProtection="1">
      <alignment horizontal="right" vertical="center" wrapText="1"/>
      <protection hidden="1"/>
    </xf>
    <xf numFmtId="4" fontId="8" fillId="2" borderId="16" xfId="0" applyNumberFormat="1" applyFont="1" applyFill="1" applyBorder="1" applyAlignment="1" applyProtection="1">
      <alignment vertical="center" wrapText="1"/>
      <protection hidden="1"/>
    </xf>
    <xf numFmtId="1" fontId="8" fillId="2" borderId="29" xfId="0" applyNumberFormat="1" applyFont="1" applyFill="1" applyBorder="1" applyAlignment="1" applyProtection="1">
      <alignment horizontal="right" vertical="center" wrapText="1"/>
      <protection hidden="1"/>
    </xf>
    <xf numFmtId="1" fontId="8" fillId="2" borderId="29" xfId="0" applyNumberFormat="1" applyFont="1" applyFill="1" applyBorder="1" applyAlignment="1" applyProtection="1">
      <alignment horizontal="left" vertical="center" wrapText="1"/>
      <protection hidden="1"/>
    </xf>
    <xf numFmtId="1" fontId="8" fillId="2" borderId="29" xfId="0" applyNumberFormat="1" applyFont="1" applyFill="1" applyBorder="1" applyAlignment="1" applyProtection="1">
      <alignment horizontal="center" vertical="center" wrapText="1"/>
      <protection hidden="1"/>
    </xf>
    <xf numFmtId="0" fontId="8" fillId="2" borderId="29" xfId="0" applyFont="1" applyFill="1" applyBorder="1" applyAlignment="1" applyProtection="1">
      <alignment horizontal="center" vertical="center" wrapText="1"/>
      <protection hidden="1"/>
    </xf>
    <xf numFmtId="4" fontId="8" fillId="2" borderId="29" xfId="0" applyNumberFormat="1" applyFont="1" applyFill="1" applyBorder="1" applyAlignment="1" applyProtection="1">
      <alignment vertical="center" wrapText="1"/>
      <protection hidden="1"/>
    </xf>
    <xf numFmtId="1" fontId="6" fillId="2" borderId="9" xfId="0" applyNumberFormat="1" applyFont="1" applyFill="1" applyBorder="1" applyAlignment="1" applyProtection="1">
      <alignment horizontal="left" vertical="center" wrapText="1"/>
      <protection hidden="1"/>
    </xf>
    <xf numFmtId="1" fontId="6" fillId="2" borderId="9" xfId="0" applyNumberFormat="1" applyFont="1" applyFill="1" applyBorder="1" applyAlignment="1" applyProtection="1">
      <alignment horizontal="center" vertical="center" wrapText="1"/>
      <protection hidden="1"/>
    </xf>
    <xf numFmtId="0" fontId="6" fillId="2" borderId="9" xfId="0" applyFont="1" applyFill="1" applyBorder="1" applyAlignment="1" applyProtection="1">
      <alignment horizontal="center" vertical="center" wrapText="1"/>
      <protection hidden="1"/>
    </xf>
    <xf numFmtId="4" fontId="6" fillId="2" borderId="9" xfId="0" applyNumberFormat="1" applyFont="1" applyFill="1" applyBorder="1" applyAlignment="1" applyProtection="1">
      <alignment vertical="center" wrapText="1"/>
      <protection hidden="1"/>
    </xf>
    <xf numFmtId="1" fontId="8" fillId="2" borderId="17" xfId="0" applyNumberFormat="1" applyFont="1" applyFill="1" applyBorder="1" applyAlignment="1" applyProtection="1">
      <alignment horizontal="right" vertical="center" wrapText="1"/>
      <protection hidden="1"/>
    </xf>
    <xf numFmtId="1" fontId="8" fillId="2" borderId="17" xfId="0" applyNumberFormat="1" applyFont="1" applyFill="1" applyBorder="1" applyAlignment="1" applyProtection="1">
      <alignment horizontal="left" vertical="center" wrapText="1"/>
      <protection hidden="1"/>
    </xf>
    <xf numFmtId="1" fontId="8" fillId="2" borderId="17" xfId="0" applyNumberFormat="1" applyFont="1" applyFill="1" applyBorder="1" applyAlignment="1" applyProtection="1">
      <alignment horizontal="center" vertical="center" wrapText="1"/>
      <protection hidden="1"/>
    </xf>
    <xf numFmtId="0" fontId="8" fillId="2" borderId="17" xfId="0" applyFont="1" applyFill="1" applyBorder="1" applyAlignment="1" applyProtection="1">
      <alignment horizontal="center" vertical="center" wrapText="1"/>
      <protection hidden="1"/>
    </xf>
    <xf numFmtId="4" fontId="8" fillId="2" borderId="17" xfId="0" applyNumberFormat="1" applyFont="1" applyFill="1" applyBorder="1" applyAlignment="1" applyProtection="1">
      <alignment vertical="center" wrapText="1"/>
      <protection hidden="1"/>
    </xf>
    <xf numFmtId="1" fontId="6" fillId="2" borderId="38" xfId="0" applyNumberFormat="1" applyFont="1" applyFill="1" applyBorder="1" applyAlignment="1" applyProtection="1">
      <alignment horizontal="right" vertical="center" wrapText="1"/>
      <protection hidden="1"/>
    </xf>
    <xf numFmtId="1" fontId="6" fillId="2" borderId="38" xfId="0" applyNumberFormat="1" applyFont="1" applyFill="1" applyBorder="1" applyAlignment="1" applyProtection="1">
      <alignment horizontal="left" vertical="center" wrapText="1"/>
      <protection hidden="1"/>
    </xf>
    <xf numFmtId="1" fontId="8" fillId="2" borderId="38" xfId="0" applyNumberFormat="1"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166" fontId="8" fillId="2" borderId="42" xfId="0" applyNumberFormat="1" applyFont="1" applyFill="1" applyBorder="1" applyAlignment="1" applyProtection="1">
      <alignment horizontal="right" vertical="center" wrapText="1"/>
      <protection hidden="1"/>
    </xf>
    <xf numFmtId="4" fontId="8" fillId="2" borderId="38" xfId="0" applyNumberFormat="1" applyFont="1" applyFill="1" applyBorder="1" applyAlignment="1" applyProtection="1">
      <alignment vertical="center" wrapText="1"/>
      <protection hidden="1"/>
    </xf>
    <xf numFmtId="0" fontId="14" fillId="2" borderId="1" xfId="0" applyFont="1" applyFill="1" applyBorder="1" applyAlignment="1" applyProtection="1">
      <alignment wrapText="1"/>
      <protection hidden="1"/>
    </xf>
    <xf numFmtId="0" fontId="14" fillId="2" borderId="43" xfId="0" applyFont="1" applyFill="1" applyBorder="1" applyAlignment="1" applyProtection="1">
      <alignment wrapText="1"/>
      <protection hidden="1"/>
    </xf>
    <xf numFmtId="1" fontId="8" fillId="2" borderId="31" xfId="0" applyNumberFormat="1" applyFont="1" applyFill="1" applyBorder="1" applyAlignment="1" applyProtection="1">
      <alignment horizontal="right" vertical="center" wrapText="1"/>
      <protection hidden="1"/>
    </xf>
    <xf numFmtId="4" fontId="6" fillId="2" borderId="46" xfId="0" applyNumberFormat="1" applyFont="1" applyFill="1" applyBorder="1" applyAlignment="1" applyProtection="1">
      <alignment horizontal="right" vertical="center" wrapText="1"/>
      <protection hidden="1"/>
    </xf>
    <xf numFmtId="4" fontId="6" fillId="2" borderId="31" xfId="30" applyNumberFormat="1" applyFont="1" applyFill="1" applyBorder="1" applyAlignment="1" applyProtection="1">
      <alignment horizontal="right" vertical="center" wrapText="1"/>
      <protection hidden="1"/>
    </xf>
    <xf numFmtId="0" fontId="22" fillId="2" borderId="44" xfId="0" applyFont="1" applyFill="1" applyBorder="1" applyAlignment="1" applyProtection="1">
      <alignment vertical="center" wrapText="1"/>
      <protection hidden="1"/>
    </xf>
    <xf numFmtId="1" fontId="8" fillId="2" borderId="47" xfId="0" applyNumberFormat="1" applyFont="1" applyFill="1" applyBorder="1" applyAlignment="1" applyProtection="1">
      <alignment horizontal="right" vertical="center" wrapText="1"/>
      <protection hidden="1"/>
    </xf>
    <xf numFmtId="4" fontId="6" fillId="2" borderId="49" xfId="0" applyNumberFormat="1" applyFont="1" applyFill="1" applyBorder="1" applyAlignment="1" applyProtection="1">
      <alignment horizontal="right" vertical="center" wrapText="1"/>
      <protection hidden="1"/>
    </xf>
    <xf numFmtId="4" fontId="6" fillId="2" borderId="47" xfId="30" applyNumberFormat="1" applyFont="1" applyFill="1" applyBorder="1" applyAlignment="1" applyProtection="1">
      <alignment horizontal="right" vertical="center" wrapText="1"/>
      <protection hidden="1"/>
    </xf>
    <xf numFmtId="1" fontId="8" fillId="2" borderId="16" xfId="0" applyNumberFormat="1" applyFont="1" applyFill="1" applyBorder="1" applyAlignment="1" applyProtection="1">
      <alignment horizontal="right" vertical="center" wrapText="1"/>
      <protection hidden="1"/>
    </xf>
    <xf numFmtId="1" fontId="8" fillId="2" borderId="16" xfId="0" applyNumberFormat="1" applyFont="1" applyFill="1" applyBorder="1" applyAlignment="1" applyProtection="1">
      <alignment horizontal="left" vertical="center" wrapText="1"/>
      <protection hidden="1"/>
    </xf>
    <xf numFmtId="4" fontId="6" fillId="2" borderId="51" xfId="0" applyNumberFormat="1" applyFont="1" applyFill="1" applyBorder="1" applyAlignment="1" applyProtection="1">
      <alignment horizontal="right" vertical="center" wrapText="1"/>
      <protection hidden="1"/>
    </xf>
    <xf numFmtId="4" fontId="6" fillId="2" borderId="50" xfId="30" applyNumberFormat="1" applyFont="1" applyFill="1" applyBorder="1" applyAlignment="1" applyProtection="1">
      <alignment horizontal="right" vertical="center" wrapText="1"/>
      <protection hidden="1"/>
    </xf>
    <xf numFmtId="0" fontId="8" fillId="2" borderId="15"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166" fontId="8" fillId="2" borderId="18" xfId="0" applyNumberFormat="1" applyFont="1" applyFill="1" applyBorder="1" applyAlignment="1" applyProtection="1">
      <alignment horizontal="right" vertical="center" wrapText="1"/>
      <protection locked="0"/>
    </xf>
    <xf numFmtId="4" fontId="8" fillId="2" borderId="18" xfId="0" applyNumberFormat="1" applyFont="1" applyFill="1" applyBorder="1" applyAlignment="1" applyProtection="1">
      <alignment horizontal="right" vertical="center" wrapText="1"/>
      <protection locked="0"/>
    </xf>
    <xf numFmtId="166" fontId="8" fillId="2" borderId="41" xfId="0" applyNumberFormat="1" applyFont="1" applyFill="1" applyBorder="1" applyAlignment="1" applyProtection="1">
      <alignment horizontal="right" vertical="center" wrapText="1"/>
      <protection locked="0"/>
    </xf>
    <xf numFmtId="166" fontId="8" fillId="2" borderId="19" xfId="0" applyNumberFormat="1" applyFont="1" applyFill="1" applyBorder="1" applyAlignment="1" applyProtection="1">
      <alignment horizontal="right" vertical="center" wrapText="1"/>
      <protection locked="0"/>
    </xf>
    <xf numFmtId="0" fontId="6" fillId="0" borderId="31" xfId="0" applyFont="1" applyFill="1" applyBorder="1" applyAlignment="1" applyProtection="1">
      <alignment horizontal="right" vertical="center" wrapText="1"/>
      <protection hidden="1"/>
    </xf>
    <xf numFmtId="0" fontId="8" fillId="0" borderId="32" xfId="0" applyFont="1" applyFill="1" applyBorder="1" applyAlignment="1" applyProtection="1">
      <alignment horizontal="right" vertical="center" wrapText="1"/>
      <protection hidden="1"/>
    </xf>
    <xf numFmtId="0" fontId="8" fillId="0" borderId="33" xfId="0" applyFont="1" applyFill="1" applyBorder="1" applyAlignment="1" applyProtection="1">
      <alignment horizontal="right" vertical="center" wrapText="1"/>
      <protection hidden="1"/>
    </xf>
    <xf numFmtId="0" fontId="6" fillId="0" borderId="7" xfId="0" applyFont="1" applyFill="1" applyBorder="1" applyAlignment="1" applyProtection="1">
      <alignment horizontal="right" vertical="center" wrapText="1"/>
      <protection hidden="1"/>
    </xf>
    <xf numFmtId="0" fontId="6" fillId="0" borderId="24" xfId="0" applyFont="1" applyFill="1" applyBorder="1" applyAlignment="1" applyProtection="1">
      <alignment horizontal="right" vertical="center" wrapText="1"/>
      <protection hidden="1"/>
    </xf>
    <xf numFmtId="0" fontId="6" fillId="0" borderId="27" xfId="0" applyFont="1" applyFill="1" applyBorder="1" applyAlignment="1" applyProtection="1">
      <alignment horizontal="right" vertical="center" wrapText="1"/>
      <protection hidden="1"/>
    </xf>
    <xf numFmtId="0" fontId="6" fillId="0" borderId="34" xfId="0" applyFont="1" applyFill="1" applyBorder="1" applyAlignment="1" applyProtection="1">
      <alignment horizontal="right" vertical="center" wrapText="1"/>
      <protection hidden="1"/>
    </xf>
    <xf numFmtId="0" fontId="9" fillId="2" borderId="0" xfId="0" applyFont="1" applyFill="1" applyAlignment="1" applyProtection="1">
      <alignment horizontal="center" vertical="center" wrapText="1"/>
      <protection hidden="1"/>
    </xf>
    <xf numFmtId="0" fontId="10" fillId="2" borderId="14" xfId="0" applyFont="1" applyFill="1" applyBorder="1" applyAlignment="1" applyProtection="1">
      <alignment horizontal="right" vertical="center" wrapText="1"/>
      <protection hidden="1"/>
    </xf>
    <xf numFmtId="0" fontId="6" fillId="2" borderId="0" xfId="0" applyFont="1" applyFill="1" applyAlignment="1" applyProtection="1">
      <alignment horizontal="left" vertical="center"/>
      <protection hidden="1"/>
    </xf>
    <xf numFmtId="0" fontId="6" fillId="2" borderId="6" xfId="0" applyFont="1" applyFill="1" applyBorder="1" applyAlignment="1" applyProtection="1">
      <alignment horizontal="center" vertical="center" wrapText="1"/>
      <protection hidden="1"/>
    </xf>
    <xf numFmtId="0" fontId="8" fillId="2" borderId="15"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center" vertical="center" wrapText="1"/>
      <protection hidden="1"/>
    </xf>
    <xf numFmtId="0" fontId="12" fillId="2" borderId="17" xfId="0" applyFont="1" applyFill="1" applyBorder="1" applyAlignment="1" applyProtection="1">
      <alignment horizontal="center" vertical="center" wrapText="1"/>
      <protection hidden="1"/>
    </xf>
    <xf numFmtId="2" fontId="12" fillId="2" borderId="14" xfId="0" applyNumberFormat="1" applyFont="1" applyFill="1" applyBorder="1" applyAlignment="1" applyProtection="1">
      <alignment horizontal="center" vertical="center" wrapText="1"/>
      <protection hidden="1"/>
    </xf>
    <xf numFmtId="2" fontId="12" fillId="2" borderId="17" xfId="0" applyNumberFormat="1" applyFont="1" applyFill="1" applyBorder="1" applyAlignment="1" applyProtection="1">
      <alignment horizontal="center" vertical="center" wrapText="1"/>
      <protection hidden="1"/>
    </xf>
    <xf numFmtId="4" fontId="12" fillId="2" borderId="37" xfId="0" applyNumberFormat="1" applyFont="1" applyFill="1" applyBorder="1" applyAlignment="1" applyProtection="1">
      <alignment horizontal="center" vertical="center" wrapText="1"/>
      <protection hidden="1"/>
    </xf>
    <xf numFmtId="4" fontId="12" fillId="2" borderId="14" xfId="0" applyNumberFormat="1" applyFont="1" applyFill="1" applyBorder="1" applyAlignment="1" applyProtection="1">
      <alignment horizontal="center" vertical="center" wrapText="1"/>
      <protection hidden="1"/>
    </xf>
    <xf numFmtId="4" fontId="12" fillId="2" borderId="29" xfId="0" applyNumberFormat="1"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wrapText="1"/>
      <protection hidden="1"/>
    </xf>
    <xf numFmtId="4" fontId="6" fillId="2" borderId="9" xfId="0" applyNumberFormat="1" applyFont="1" applyFill="1" applyBorder="1" applyAlignment="1" applyProtection="1">
      <alignment horizontal="right" vertical="center" wrapText="1"/>
      <protection hidden="1"/>
    </xf>
    <xf numFmtId="1" fontId="6" fillId="2" borderId="9" xfId="0" applyNumberFormat="1" applyFont="1" applyFill="1" applyBorder="1" applyAlignment="1" applyProtection="1">
      <alignment horizontal="right" vertical="center" wrapText="1"/>
      <protection hidden="1"/>
    </xf>
    <xf numFmtId="1" fontId="6" fillId="2" borderId="39" xfId="0" applyNumberFormat="1" applyFont="1" applyFill="1" applyBorder="1" applyAlignment="1" applyProtection="1">
      <alignment horizontal="right" vertical="center" wrapText="1"/>
      <protection hidden="1"/>
    </xf>
    <xf numFmtId="0" fontId="22" fillId="2" borderId="31" xfId="0" applyFont="1" applyFill="1" applyBorder="1" applyAlignment="1" applyProtection="1">
      <alignment horizontal="right" vertical="center" wrapText="1"/>
      <protection hidden="1"/>
    </xf>
    <xf numFmtId="0" fontId="22" fillId="2" borderId="45" xfId="0" applyFont="1" applyFill="1" applyBorder="1" applyAlignment="1" applyProtection="1">
      <alignment horizontal="right" vertical="center" wrapText="1"/>
      <protection hidden="1"/>
    </xf>
    <xf numFmtId="1" fontId="6" fillId="2" borderId="47" xfId="0" applyNumberFormat="1" applyFont="1" applyFill="1" applyBorder="1" applyAlignment="1" applyProtection="1">
      <alignment horizontal="right" vertical="center" wrapText="1"/>
      <protection hidden="1"/>
    </xf>
    <xf numFmtId="1" fontId="6" fillId="2" borderId="48" xfId="0" applyNumberFormat="1" applyFont="1" applyFill="1" applyBorder="1" applyAlignment="1" applyProtection="1">
      <alignment horizontal="right" vertical="center" wrapText="1"/>
      <protection hidden="1"/>
    </xf>
    <xf numFmtId="1" fontId="6" fillId="2" borderId="31" xfId="0" applyNumberFormat="1" applyFont="1" applyFill="1" applyBorder="1" applyAlignment="1" applyProtection="1">
      <alignment horizontal="right" vertical="center" wrapText="1"/>
      <protection hidden="1"/>
    </xf>
    <xf numFmtId="1" fontId="6" fillId="2" borderId="45" xfId="0" applyNumberFormat="1" applyFont="1" applyFill="1" applyBorder="1" applyAlignment="1" applyProtection="1">
      <alignment horizontal="right" vertical="center" wrapText="1"/>
      <protection hidden="1"/>
    </xf>
    <xf numFmtId="0" fontId="23" fillId="0" borderId="0" xfId="0" applyFont="1" applyBorder="1" applyAlignment="1" applyProtection="1">
      <alignment horizontal="center" vertical="center"/>
      <protection hidden="1"/>
    </xf>
    <xf numFmtId="0" fontId="18" fillId="3" borderId="5" xfId="11" applyFont="1" applyFill="1" applyBorder="1" applyAlignment="1" applyProtection="1">
      <alignment horizontal="center" vertical="center"/>
      <protection hidden="1"/>
    </xf>
    <xf numFmtId="0" fontId="17" fillId="0" borderId="0" xfId="11" applyFont="1" applyBorder="1" applyAlignment="1" applyProtection="1">
      <alignment horizontal="justify" vertical="center"/>
      <protection hidden="1"/>
    </xf>
    <xf numFmtId="0" fontId="17" fillId="0" borderId="4" xfId="11" applyFont="1" applyBorder="1" applyAlignment="1" applyProtection="1">
      <alignment horizontal="justify" vertical="center" wrapText="1"/>
      <protection hidden="1"/>
    </xf>
    <xf numFmtId="0" fontId="17" fillId="0" borderId="0" xfId="11" applyFont="1" applyBorder="1" applyAlignment="1" applyProtection="1">
      <alignment horizontal="justify" vertical="center" wrapText="1"/>
      <protection hidden="1"/>
    </xf>
    <xf numFmtId="0" fontId="17" fillId="0" borderId="5" xfId="11" applyFont="1" applyBorder="1" applyAlignment="1" applyProtection="1">
      <alignment horizontal="justify" vertical="center" wrapText="1"/>
      <protection hidden="1"/>
    </xf>
    <xf numFmtId="0" fontId="8" fillId="2" borderId="9"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cellXfs>
  <cellStyles count="31">
    <cellStyle name="Moeda 2" xfId="1"/>
    <cellStyle name="Moeda 2 2" xfId="24"/>
    <cellStyle name="Moeda 2 3" xfId="17"/>
    <cellStyle name="Moeda 3" xfId="2"/>
    <cellStyle name="Moeda 3 2" xfId="18"/>
    <cellStyle name="Moeda 4" xfId="14"/>
    <cellStyle name="Moeda 4 2" xfId="23"/>
    <cellStyle name="Normal" xfId="0" builtinId="0"/>
    <cellStyle name="Normal 2" xfId="3"/>
    <cellStyle name="Normal 2 2" xfId="4"/>
    <cellStyle name="Normal 2 2 2" xfId="26"/>
    <cellStyle name="Normal 2 3" xfId="25"/>
    <cellStyle name="Normal 2 4" xfId="19"/>
    <cellStyle name="Normal 3" xfId="5"/>
    <cellStyle name="Normal 3 2" xfId="11"/>
    <cellStyle name="Normal 3 3" xfId="27"/>
    <cellStyle name="Normal 3 4" xfId="20"/>
    <cellStyle name="Normal 5 2" xfId="6"/>
    <cellStyle name="Porcentagem" xfId="10" builtinId="5"/>
    <cellStyle name="Porcentagem 2" xfId="12"/>
    <cellStyle name="Porcentagem 3" xfId="15"/>
    <cellStyle name="TableStyleLight1" xfId="13"/>
    <cellStyle name="Vírgula" xfId="30" builtinId="3"/>
    <cellStyle name="Vírgula 2" xfId="7"/>
    <cellStyle name="Vírgula 3" xfId="8"/>
    <cellStyle name="Vírgula 3 2" xfId="28"/>
    <cellStyle name="Vírgula 3 3" xfId="21"/>
    <cellStyle name="Vírgula 4" xfId="9"/>
    <cellStyle name="Vírgula 4 2" xfId="29"/>
    <cellStyle name="Vírgula 4 3" xfId="22"/>
    <cellStyle name="Vírgula 5" xfId="16"/>
  </cellStyles>
  <dxfs count="25">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indexed="10"/>
        </patternFill>
      </fill>
    </dxf>
    <dxf>
      <fill>
        <patternFill>
          <bgColor indexed="1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485775</xdr:colOff>
      <xdr:row>0</xdr:row>
      <xdr:rowOff>0</xdr:rowOff>
    </xdr:from>
    <xdr:ext cx="373480" cy="333375"/>
    <xdr:sp macro="" textlink="">
      <xdr:nvSpPr>
        <xdr:cNvPr id="2" name="AutoShape 2">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162050" y="13182600"/>
          <a:ext cx="37348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485775</xdr:colOff>
      <xdr:row>0</xdr:row>
      <xdr:rowOff>0</xdr:rowOff>
    </xdr:from>
    <xdr:ext cx="373480" cy="333375"/>
    <xdr:sp macro="" textlink="">
      <xdr:nvSpPr>
        <xdr:cNvPr id="3" name="AutoShape 2">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162050" y="13182600"/>
          <a:ext cx="37348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485775</xdr:colOff>
      <xdr:row>0</xdr:row>
      <xdr:rowOff>0</xdr:rowOff>
    </xdr:from>
    <xdr:ext cx="373480" cy="333375"/>
    <xdr:sp macro="" textlink="">
      <xdr:nvSpPr>
        <xdr:cNvPr id="4" name="AutoShape 2">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162050" y="13182600"/>
          <a:ext cx="37348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485775</xdr:colOff>
      <xdr:row>0</xdr:row>
      <xdr:rowOff>0</xdr:rowOff>
    </xdr:from>
    <xdr:ext cx="373480" cy="333375"/>
    <xdr:sp macro="" textlink="">
      <xdr:nvSpPr>
        <xdr:cNvPr id="5" name="AutoShape 2">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162050" y="13182600"/>
          <a:ext cx="37348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485775</xdr:colOff>
      <xdr:row>0</xdr:row>
      <xdr:rowOff>0</xdr:rowOff>
    </xdr:from>
    <xdr:ext cx="373480" cy="333375"/>
    <xdr:sp macro="" textlink="">
      <xdr:nvSpPr>
        <xdr:cNvPr id="6" name="AutoShape 2">
          <a:extLst>
            <a:ext uri="{FF2B5EF4-FFF2-40B4-BE49-F238E27FC236}">
              <a16:creationId xmlns:a16="http://schemas.microsoft.com/office/drawing/2014/main" id="{E93C00BD-659E-4865-B310-E7A3FD629E21}"/>
            </a:ext>
          </a:extLst>
        </xdr:cNvPr>
        <xdr:cNvSpPr>
          <a:spLocks noChangeAspect="1" noChangeArrowheads="1"/>
        </xdr:cNvSpPr>
      </xdr:nvSpPr>
      <xdr:spPr bwMode="auto">
        <a:xfrm>
          <a:off x="1162050" y="94135575"/>
          <a:ext cx="37348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485775</xdr:colOff>
      <xdr:row>0</xdr:row>
      <xdr:rowOff>0</xdr:rowOff>
    </xdr:from>
    <xdr:ext cx="373480" cy="333375"/>
    <xdr:sp macro="" textlink="">
      <xdr:nvSpPr>
        <xdr:cNvPr id="7" name="AutoShape 2">
          <a:extLst>
            <a:ext uri="{FF2B5EF4-FFF2-40B4-BE49-F238E27FC236}">
              <a16:creationId xmlns:a16="http://schemas.microsoft.com/office/drawing/2014/main" id="{5B6569A0-BBE0-4A21-9CF8-9F7CC92BE01E}"/>
            </a:ext>
          </a:extLst>
        </xdr:cNvPr>
        <xdr:cNvSpPr>
          <a:spLocks noChangeAspect="1" noChangeArrowheads="1"/>
        </xdr:cNvSpPr>
      </xdr:nvSpPr>
      <xdr:spPr bwMode="auto">
        <a:xfrm>
          <a:off x="1162050" y="94135575"/>
          <a:ext cx="37348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485775</xdr:colOff>
      <xdr:row>0</xdr:row>
      <xdr:rowOff>0</xdr:rowOff>
    </xdr:from>
    <xdr:ext cx="373480" cy="333375"/>
    <xdr:sp macro="" textlink="">
      <xdr:nvSpPr>
        <xdr:cNvPr id="8" name="AutoShape 2">
          <a:extLst>
            <a:ext uri="{FF2B5EF4-FFF2-40B4-BE49-F238E27FC236}">
              <a16:creationId xmlns:a16="http://schemas.microsoft.com/office/drawing/2014/main" id="{9BFADB55-8505-48BB-B03D-93862663740F}"/>
            </a:ext>
          </a:extLst>
        </xdr:cNvPr>
        <xdr:cNvSpPr>
          <a:spLocks noChangeAspect="1" noChangeArrowheads="1"/>
        </xdr:cNvSpPr>
      </xdr:nvSpPr>
      <xdr:spPr bwMode="auto">
        <a:xfrm>
          <a:off x="1162050" y="94135575"/>
          <a:ext cx="37348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4"/>
  <sheetViews>
    <sheetView showGridLines="0" tabSelected="1" showRuler="0" topLeftCell="A394" zoomScale="85" zoomScaleNormal="85" zoomScaleSheetLayoutView="100" zoomScalePageLayoutView="90" workbookViewId="0">
      <selection activeCell="E405" sqref="E405"/>
    </sheetView>
  </sheetViews>
  <sheetFormatPr defaultColWidth="11.44140625" defaultRowHeight="14.4" x14ac:dyDescent="0.25"/>
  <cols>
    <col min="1" max="1" width="10.109375" style="6" customWidth="1"/>
    <col min="2" max="2" width="76.33203125" style="7" customWidth="1"/>
    <col min="3" max="3" width="9.6640625" style="8" customWidth="1"/>
    <col min="4" max="4" width="6.6640625" style="9" customWidth="1"/>
    <col min="5" max="7" width="11.6640625" style="10" customWidth="1"/>
    <col min="8" max="205" width="11.44140625" style="47" customWidth="1"/>
    <col min="206" max="206" width="56.33203125" style="47" customWidth="1"/>
    <col min="207" max="16384" width="11.44140625" style="47"/>
  </cols>
  <sheetData>
    <row r="1" spans="1:7" ht="15" customHeight="1" x14ac:dyDescent="0.25">
      <c r="A1" s="168" t="s">
        <v>105</v>
      </c>
      <c r="B1" s="168"/>
      <c r="C1" s="168"/>
      <c r="D1" s="168"/>
      <c r="E1" s="168"/>
      <c r="F1" s="168"/>
      <c r="G1" s="168"/>
    </row>
    <row r="2" spans="1:7" ht="15" customHeight="1" x14ac:dyDescent="0.25">
      <c r="A2" s="168"/>
      <c r="B2" s="168"/>
      <c r="C2" s="168"/>
      <c r="D2" s="168"/>
      <c r="E2" s="168"/>
      <c r="F2" s="168"/>
      <c r="G2" s="168"/>
    </row>
    <row r="3" spans="1:7" ht="15" customHeight="1" x14ac:dyDescent="0.25">
      <c r="A3" s="42" t="s">
        <v>803</v>
      </c>
      <c r="B3" s="41"/>
      <c r="C3" s="41"/>
      <c r="D3" s="41"/>
      <c r="E3" s="169" t="s">
        <v>16</v>
      </c>
      <c r="F3" s="169"/>
      <c r="G3" s="65">
        <v>0.2034</v>
      </c>
    </row>
    <row r="4" spans="1:7" ht="15" customHeight="1" x14ac:dyDescent="0.25">
      <c r="A4" s="42" t="s">
        <v>800</v>
      </c>
      <c r="B4" s="41"/>
      <c r="C4" s="41"/>
      <c r="D4" s="41"/>
      <c r="E4" s="169" t="s">
        <v>804</v>
      </c>
      <c r="F4" s="169"/>
      <c r="G4" s="65">
        <v>1.1061000000000001</v>
      </c>
    </row>
    <row r="5" spans="1:7" x14ac:dyDescent="0.25">
      <c r="A5" s="42" t="s">
        <v>799</v>
      </c>
      <c r="B5" s="41"/>
      <c r="C5" s="41"/>
      <c r="D5" s="41"/>
      <c r="E5" s="169" t="s">
        <v>8</v>
      </c>
      <c r="F5" s="169"/>
      <c r="G5" s="90"/>
    </row>
    <row r="6" spans="1:7" ht="15" thickBot="1" x14ac:dyDescent="0.3">
      <c r="A6" s="170"/>
      <c r="B6" s="170"/>
      <c r="C6" s="170"/>
      <c r="D6" s="170"/>
      <c r="E6" s="66"/>
      <c r="F6" s="66"/>
      <c r="G6" s="91"/>
    </row>
    <row r="7" spans="1:7" ht="15" thickBot="1" x14ac:dyDescent="0.3">
      <c r="A7" s="171" t="s">
        <v>18</v>
      </c>
      <c r="B7" s="171"/>
      <c r="C7" s="171"/>
      <c r="D7" s="171"/>
      <c r="E7" s="171"/>
      <c r="F7" s="171"/>
      <c r="G7" s="171"/>
    </row>
    <row r="8" spans="1:7" x14ac:dyDescent="0.25">
      <c r="A8" s="67" t="s">
        <v>6</v>
      </c>
      <c r="B8" s="155"/>
      <c r="C8" s="67" t="s">
        <v>7</v>
      </c>
      <c r="D8" s="172"/>
      <c r="E8" s="172"/>
      <c r="F8" s="67" t="s">
        <v>13</v>
      </c>
      <c r="G8" s="155"/>
    </row>
    <row r="9" spans="1:7" ht="15" thickBot="1" x14ac:dyDescent="0.3">
      <c r="A9" s="68" t="s">
        <v>17</v>
      </c>
      <c r="B9" s="156"/>
      <c r="C9" s="68" t="s">
        <v>4</v>
      </c>
      <c r="D9" s="173"/>
      <c r="E9" s="173"/>
      <c r="F9" s="173"/>
      <c r="G9" s="173"/>
    </row>
    <row r="10" spans="1:7" ht="15.75" customHeight="1" thickBot="1" x14ac:dyDescent="0.3">
      <c r="A10" s="171" t="s">
        <v>19</v>
      </c>
      <c r="B10" s="171"/>
      <c r="C10" s="171"/>
      <c r="D10" s="171"/>
      <c r="E10" s="171"/>
      <c r="F10" s="171"/>
      <c r="G10" s="171"/>
    </row>
    <row r="11" spans="1:7" x14ac:dyDescent="0.25">
      <c r="A11" s="174" t="s">
        <v>9</v>
      </c>
      <c r="B11" s="174" t="s">
        <v>0</v>
      </c>
      <c r="C11" s="176" t="s">
        <v>1</v>
      </c>
      <c r="D11" s="174" t="s">
        <v>2</v>
      </c>
      <c r="E11" s="178" t="s">
        <v>51</v>
      </c>
      <c r="F11" s="178"/>
      <c r="G11" s="179" t="s">
        <v>42</v>
      </c>
    </row>
    <row r="12" spans="1:7" ht="15" thickBot="1" x14ac:dyDescent="0.3">
      <c r="A12" s="175"/>
      <c r="B12" s="175"/>
      <c r="C12" s="177"/>
      <c r="D12" s="175"/>
      <c r="E12" s="75" t="s">
        <v>3</v>
      </c>
      <c r="F12" s="75" t="s">
        <v>5</v>
      </c>
      <c r="G12" s="180"/>
    </row>
    <row r="13" spans="1:7" ht="27.6" x14ac:dyDescent="0.25">
      <c r="A13" s="69" t="s">
        <v>802</v>
      </c>
      <c r="B13" s="181"/>
      <c r="C13" s="181"/>
      <c r="D13" s="181"/>
      <c r="E13" s="76"/>
      <c r="F13" s="76"/>
      <c r="G13" s="70"/>
    </row>
    <row r="14" spans="1:7" x14ac:dyDescent="0.25">
      <c r="A14" s="79" t="s">
        <v>10</v>
      </c>
      <c r="B14" s="80" t="s">
        <v>11</v>
      </c>
      <c r="C14" s="71"/>
      <c r="D14" s="71"/>
      <c r="E14" s="77"/>
      <c r="F14" s="77"/>
      <c r="G14" s="71"/>
    </row>
    <row r="15" spans="1:7" x14ac:dyDescent="0.25">
      <c r="A15" s="92">
        <v>1</v>
      </c>
      <c r="B15" s="93" t="s">
        <v>106</v>
      </c>
      <c r="C15" s="72"/>
      <c r="D15" s="73"/>
      <c r="E15" s="78"/>
      <c r="F15" s="78"/>
      <c r="G15" s="74"/>
    </row>
    <row r="16" spans="1:7" x14ac:dyDescent="0.25">
      <c r="A16" s="94" t="s">
        <v>14</v>
      </c>
      <c r="B16" s="95" t="s">
        <v>107</v>
      </c>
      <c r="C16" s="96">
        <v>1</v>
      </c>
      <c r="D16" s="97" t="s">
        <v>53</v>
      </c>
      <c r="E16" s="98" t="s">
        <v>56</v>
      </c>
      <c r="F16" s="157"/>
      <c r="G16" s="99">
        <f t="shared" ref="G16:G79" si="0">SUM(E16,F16)*C16</f>
        <v>0</v>
      </c>
    </row>
    <row r="17" spans="1:7" x14ac:dyDescent="0.25">
      <c r="A17" s="94" t="s">
        <v>15</v>
      </c>
      <c r="B17" s="95" t="s">
        <v>108</v>
      </c>
      <c r="C17" s="96">
        <v>3</v>
      </c>
      <c r="D17" s="97" t="s">
        <v>102</v>
      </c>
      <c r="E17" s="98" t="s">
        <v>56</v>
      </c>
      <c r="F17" s="157"/>
      <c r="G17" s="99">
        <f t="shared" si="0"/>
        <v>0</v>
      </c>
    </row>
    <row r="18" spans="1:7" ht="27.6" x14ac:dyDescent="0.25">
      <c r="A18" s="94" t="s">
        <v>57</v>
      </c>
      <c r="B18" s="95" t="s">
        <v>109</v>
      </c>
      <c r="C18" s="96">
        <v>30</v>
      </c>
      <c r="D18" s="97" t="s">
        <v>110</v>
      </c>
      <c r="E18" s="157"/>
      <c r="F18" s="157"/>
      <c r="G18" s="99">
        <f t="shared" si="0"/>
        <v>0</v>
      </c>
    </row>
    <row r="19" spans="1:7" ht="27.6" x14ac:dyDescent="0.25">
      <c r="A19" s="94" t="s">
        <v>58</v>
      </c>
      <c r="B19" s="95" t="s">
        <v>111</v>
      </c>
      <c r="C19" s="96">
        <v>1</v>
      </c>
      <c r="D19" s="97" t="s">
        <v>112</v>
      </c>
      <c r="E19" s="157"/>
      <c r="F19" s="157"/>
      <c r="G19" s="99">
        <f t="shared" si="0"/>
        <v>0</v>
      </c>
    </row>
    <row r="20" spans="1:7" x14ac:dyDescent="0.25">
      <c r="A20" s="100">
        <v>2</v>
      </c>
      <c r="B20" s="101" t="s">
        <v>113</v>
      </c>
      <c r="C20" s="96"/>
      <c r="D20" s="97"/>
      <c r="E20" s="98"/>
      <c r="F20" s="98"/>
      <c r="G20" s="99"/>
    </row>
    <row r="21" spans="1:7" x14ac:dyDescent="0.25">
      <c r="A21" s="94" t="s">
        <v>54</v>
      </c>
      <c r="B21" s="95" t="s">
        <v>114</v>
      </c>
      <c r="C21" s="96">
        <v>30</v>
      </c>
      <c r="D21" s="97" t="s">
        <v>110</v>
      </c>
      <c r="E21" s="157"/>
      <c r="F21" s="157"/>
      <c r="G21" s="99">
        <f t="shared" si="0"/>
        <v>0</v>
      </c>
    </row>
    <row r="22" spans="1:7" ht="27.6" x14ac:dyDescent="0.25">
      <c r="A22" s="94" t="s">
        <v>68</v>
      </c>
      <c r="B22" s="95" t="s">
        <v>115</v>
      </c>
      <c r="C22" s="96">
        <v>35</v>
      </c>
      <c r="D22" s="97" t="s">
        <v>110</v>
      </c>
      <c r="E22" s="157"/>
      <c r="F22" s="157"/>
      <c r="G22" s="99">
        <f t="shared" si="0"/>
        <v>0</v>
      </c>
    </row>
    <row r="23" spans="1:7" ht="27.6" x14ac:dyDescent="0.25">
      <c r="A23" s="94" t="s">
        <v>69</v>
      </c>
      <c r="B23" s="95" t="s">
        <v>116</v>
      </c>
      <c r="C23" s="96">
        <v>34</v>
      </c>
      <c r="D23" s="97" t="s">
        <v>112</v>
      </c>
      <c r="E23" s="157"/>
      <c r="F23" s="157"/>
      <c r="G23" s="99">
        <f t="shared" si="0"/>
        <v>0</v>
      </c>
    </row>
    <row r="24" spans="1:7" x14ac:dyDescent="0.25">
      <c r="A24" s="94" t="s">
        <v>70</v>
      </c>
      <c r="B24" s="95" t="s">
        <v>117</v>
      </c>
      <c r="C24" s="96">
        <v>18</v>
      </c>
      <c r="D24" s="97" t="s">
        <v>112</v>
      </c>
      <c r="E24" s="157"/>
      <c r="F24" s="157"/>
      <c r="G24" s="99">
        <f t="shared" si="0"/>
        <v>0</v>
      </c>
    </row>
    <row r="25" spans="1:7" x14ac:dyDescent="0.25">
      <c r="A25" s="94" t="s">
        <v>118</v>
      </c>
      <c r="B25" s="95" t="s">
        <v>119</v>
      </c>
      <c r="C25" s="96">
        <v>2</v>
      </c>
      <c r="D25" s="97" t="s">
        <v>112</v>
      </c>
      <c r="E25" s="157"/>
      <c r="F25" s="157"/>
      <c r="G25" s="99">
        <f t="shared" si="0"/>
        <v>0</v>
      </c>
    </row>
    <row r="26" spans="1:7" x14ac:dyDescent="0.25">
      <c r="A26" s="94" t="s">
        <v>120</v>
      </c>
      <c r="B26" s="95" t="s">
        <v>121</v>
      </c>
      <c r="C26" s="96">
        <v>16</v>
      </c>
      <c r="D26" s="97" t="s">
        <v>112</v>
      </c>
      <c r="E26" s="157"/>
      <c r="F26" s="157"/>
      <c r="G26" s="99">
        <f t="shared" si="0"/>
        <v>0</v>
      </c>
    </row>
    <row r="27" spans="1:7" x14ac:dyDescent="0.25">
      <c r="A27" s="100">
        <v>3</v>
      </c>
      <c r="B27" s="101" t="s">
        <v>122</v>
      </c>
      <c r="C27" s="96"/>
      <c r="D27" s="97"/>
      <c r="E27" s="98"/>
      <c r="F27" s="98"/>
      <c r="G27" s="99"/>
    </row>
    <row r="28" spans="1:7" ht="27.6" x14ac:dyDescent="0.25">
      <c r="A28" s="94" t="s">
        <v>60</v>
      </c>
      <c r="B28" s="95" t="s">
        <v>123</v>
      </c>
      <c r="C28" s="96">
        <v>39</v>
      </c>
      <c r="D28" s="97" t="s">
        <v>112</v>
      </c>
      <c r="E28" s="157"/>
      <c r="F28" s="157"/>
      <c r="G28" s="99">
        <f t="shared" si="0"/>
        <v>0</v>
      </c>
    </row>
    <row r="29" spans="1:7" x14ac:dyDescent="0.25">
      <c r="A29" s="100">
        <v>4</v>
      </c>
      <c r="B29" s="101" t="s">
        <v>104</v>
      </c>
      <c r="C29" s="96"/>
      <c r="D29" s="97"/>
      <c r="E29" s="98"/>
      <c r="F29" s="98"/>
      <c r="G29" s="99"/>
    </row>
    <row r="30" spans="1:7" ht="27.6" x14ac:dyDescent="0.25">
      <c r="A30" s="94" t="s">
        <v>55</v>
      </c>
      <c r="B30" s="95" t="s">
        <v>124</v>
      </c>
      <c r="C30" s="96">
        <v>335</v>
      </c>
      <c r="D30" s="97" t="s">
        <v>112</v>
      </c>
      <c r="E30" s="157"/>
      <c r="F30" s="157"/>
      <c r="G30" s="99">
        <f t="shared" si="0"/>
        <v>0</v>
      </c>
    </row>
    <row r="31" spans="1:7" x14ac:dyDescent="0.25">
      <c r="A31" s="100">
        <v>5</v>
      </c>
      <c r="B31" s="101" t="s">
        <v>125</v>
      </c>
      <c r="C31" s="96"/>
      <c r="D31" s="97"/>
      <c r="E31" s="98"/>
      <c r="F31" s="98"/>
      <c r="G31" s="99"/>
    </row>
    <row r="32" spans="1:7" ht="27.6" x14ac:dyDescent="0.25">
      <c r="A32" s="94" t="s">
        <v>27</v>
      </c>
      <c r="B32" s="95" t="s">
        <v>126</v>
      </c>
      <c r="C32" s="96">
        <v>9</v>
      </c>
      <c r="D32" s="97" t="s">
        <v>59</v>
      </c>
      <c r="E32" s="157"/>
      <c r="F32" s="157"/>
      <c r="G32" s="99">
        <f t="shared" si="0"/>
        <v>0</v>
      </c>
    </row>
    <row r="33" spans="1:7" ht="27.6" x14ac:dyDescent="0.25">
      <c r="A33" s="94" t="s">
        <v>29</v>
      </c>
      <c r="B33" s="95" t="s">
        <v>127</v>
      </c>
      <c r="C33" s="96">
        <v>13</v>
      </c>
      <c r="D33" s="97" t="s">
        <v>59</v>
      </c>
      <c r="E33" s="157"/>
      <c r="F33" s="157"/>
      <c r="G33" s="99">
        <f t="shared" si="0"/>
        <v>0</v>
      </c>
    </row>
    <row r="34" spans="1:7" ht="27.6" x14ac:dyDescent="0.25">
      <c r="A34" s="94" t="s">
        <v>31</v>
      </c>
      <c r="B34" s="95" t="s">
        <v>128</v>
      </c>
      <c r="C34" s="96">
        <v>15</v>
      </c>
      <c r="D34" s="97" t="s">
        <v>59</v>
      </c>
      <c r="E34" s="157"/>
      <c r="F34" s="157"/>
      <c r="G34" s="99">
        <f t="shared" si="0"/>
        <v>0</v>
      </c>
    </row>
    <row r="35" spans="1:7" x14ac:dyDescent="0.25">
      <c r="A35" s="100">
        <v>6</v>
      </c>
      <c r="B35" s="101" t="s">
        <v>129</v>
      </c>
      <c r="C35" s="96"/>
      <c r="D35" s="97"/>
      <c r="E35" s="98"/>
      <c r="F35" s="98"/>
      <c r="G35" s="99"/>
    </row>
    <row r="36" spans="1:7" x14ac:dyDescent="0.25">
      <c r="A36" s="94" t="s">
        <v>61</v>
      </c>
      <c r="B36" s="95" t="s">
        <v>130</v>
      </c>
      <c r="C36" s="96"/>
      <c r="D36" s="97"/>
      <c r="E36" s="98"/>
      <c r="F36" s="98"/>
      <c r="G36" s="99"/>
    </row>
    <row r="37" spans="1:7" x14ac:dyDescent="0.25">
      <c r="A37" s="94" t="s">
        <v>131</v>
      </c>
      <c r="B37" s="95" t="s">
        <v>132</v>
      </c>
      <c r="C37" s="96">
        <v>9</v>
      </c>
      <c r="D37" s="97" t="s">
        <v>112</v>
      </c>
      <c r="E37" s="157"/>
      <c r="F37" s="157"/>
      <c r="G37" s="99">
        <f t="shared" si="0"/>
        <v>0</v>
      </c>
    </row>
    <row r="38" spans="1:7" x14ac:dyDescent="0.25">
      <c r="A38" s="94" t="s">
        <v>133</v>
      </c>
      <c r="B38" s="95" t="s">
        <v>134</v>
      </c>
      <c r="C38" s="96">
        <v>5</v>
      </c>
      <c r="D38" s="97" t="s">
        <v>112</v>
      </c>
      <c r="E38" s="157"/>
      <c r="F38" s="157"/>
      <c r="G38" s="99">
        <f t="shared" si="0"/>
        <v>0</v>
      </c>
    </row>
    <row r="39" spans="1:7" x14ac:dyDescent="0.25">
      <c r="A39" s="94" t="s">
        <v>135</v>
      </c>
      <c r="B39" s="95" t="s">
        <v>136</v>
      </c>
      <c r="C39" s="96">
        <v>6</v>
      </c>
      <c r="D39" s="97" t="s">
        <v>112</v>
      </c>
      <c r="E39" s="157"/>
      <c r="F39" s="157"/>
      <c r="G39" s="99">
        <f t="shared" si="0"/>
        <v>0</v>
      </c>
    </row>
    <row r="40" spans="1:7" x14ac:dyDescent="0.25">
      <c r="A40" s="94" t="s">
        <v>62</v>
      </c>
      <c r="B40" s="95" t="s">
        <v>137</v>
      </c>
      <c r="C40" s="96"/>
      <c r="D40" s="97"/>
      <c r="E40" s="98"/>
      <c r="F40" s="98"/>
      <c r="G40" s="99"/>
    </row>
    <row r="41" spans="1:7" x14ac:dyDescent="0.25">
      <c r="A41" s="94" t="s">
        <v>138</v>
      </c>
      <c r="B41" s="95" t="s">
        <v>139</v>
      </c>
      <c r="C41" s="96">
        <v>40</v>
      </c>
      <c r="D41" s="97" t="s">
        <v>112</v>
      </c>
      <c r="E41" s="157"/>
      <c r="F41" s="157"/>
      <c r="G41" s="99">
        <f t="shared" si="0"/>
        <v>0</v>
      </c>
    </row>
    <row r="42" spans="1:7" x14ac:dyDescent="0.25">
      <c r="A42" s="94" t="s">
        <v>140</v>
      </c>
      <c r="B42" s="95" t="s">
        <v>141</v>
      </c>
      <c r="C42" s="96">
        <v>2.8</v>
      </c>
      <c r="D42" s="97" t="s">
        <v>112</v>
      </c>
      <c r="E42" s="157"/>
      <c r="F42" s="157"/>
      <c r="G42" s="99">
        <f t="shared" si="0"/>
        <v>0</v>
      </c>
    </row>
    <row r="43" spans="1:7" x14ac:dyDescent="0.25">
      <c r="A43" s="94" t="s">
        <v>63</v>
      </c>
      <c r="B43" s="95" t="s">
        <v>142</v>
      </c>
      <c r="C43" s="96"/>
      <c r="D43" s="97"/>
      <c r="E43" s="98"/>
      <c r="F43" s="98"/>
      <c r="G43" s="99"/>
    </row>
    <row r="44" spans="1:7" x14ac:dyDescent="0.25">
      <c r="A44" s="102" t="s">
        <v>145</v>
      </c>
      <c r="B44" s="103" t="s">
        <v>143</v>
      </c>
      <c r="C44" s="104">
        <v>40</v>
      </c>
      <c r="D44" s="96" t="s">
        <v>112</v>
      </c>
      <c r="E44" s="158"/>
      <c r="F44" s="158"/>
      <c r="G44" s="99">
        <f t="shared" si="0"/>
        <v>0</v>
      </c>
    </row>
    <row r="45" spans="1:7" x14ac:dyDescent="0.25">
      <c r="A45" s="102" t="s">
        <v>67</v>
      </c>
      <c r="B45" s="95" t="s">
        <v>144</v>
      </c>
      <c r="C45" s="96"/>
      <c r="D45" s="97"/>
      <c r="E45" s="98"/>
      <c r="F45" s="98"/>
      <c r="G45" s="99"/>
    </row>
    <row r="46" spans="1:7" x14ac:dyDescent="0.25">
      <c r="A46" s="102" t="s">
        <v>149</v>
      </c>
      <c r="B46" s="95" t="s">
        <v>146</v>
      </c>
      <c r="C46" s="96">
        <v>2</v>
      </c>
      <c r="D46" s="97" t="s">
        <v>53</v>
      </c>
      <c r="E46" s="157"/>
      <c r="F46" s="157"/>
      <c r="G46" s="99">
        <f t="shared" si="0"/>
        <v>0</v>
      </c>
    </row>
    <row r="47" spans="1:7" x14ac:dyDescent="0.25">
      <c r="A47" s="102" t="s">
        <v>805</v>
      </c>
      <c r="B47" s="95" t="s">
        <v>147</v>
      </c>
      <c r="C47" s="96">
        <v>1</v>
      </c>
      <c r="D47" s="97" t="s">
        <v>53</v>
      </c>
      <c r="E47" s="157"/>
      <c r="F47" s="157"/>
      <c r="G47" s="99">
        <f t="shared" si="0"/>
        <v>0</v>
      </c>
    </row>
    <row r="48" spans="1:7" x14ac:dyDescent="0.25">
      <c r="A48" s="102" t="s">
        <v>66</v>
      </c>
      <c r="B48" s="95" t="s">
        <v>148</v>
      </c>
      <c r="C48" s="96"/>
      <c r="D48" s="97"/>
      <c r="E48" s="98"/>
      <c r="F48" s="98"/>
      <c r="G48" s="99"/>
    </row>
    <row r="49" spans="1:7" x14ac:dyDescent="0.25">
      <c r="A49" s="102" t="s">
        <v>806</v>
      </c>
      <c r="B49" s="95" t="s">
        <v>150</v>
      </c>
      <c r="C49" s="96">
        <v>1</v>
      </c>
      <c r="D49" s="97" t="s">
        <v>112</v>
      </c>
      <c r="E49" s="157"/>
      <c r="F49" s="157"/>
      <c r="G49" s="99">
        <f t="shared" si="0"/>
        <v>0</v>
      </c>
    </row>
    <row r="50" spans="1:7" x14ac:dyDescent="0.25">
      <c r="A50" s="105">
        <v>7</v>
      </c>
      <c r="B50" s="101" t="s">
        <v>151</v>
      </c>
      <c r="C50" s="96"/>
      <c r="D50" s="97"/>
      <c r="E50" s="98"/>
      <c r="F50" s="98"/>
      <c r="G50" s="99"/>
    </row>
    <row r="51" spans="1:7" x14ac:dyDescent="0.25">
      <c r="A51" s="102" t="s">
        <v>64</v>
      </c>
      <c r="B51" s="95" t="s">
        <v>152</v>
      </c>
      <c r="C51" s="96">
        <v>1</v>
      </c>
      <c r="D51" s="97" t="s">
        <v>53</v>
      </c>
      <c r="E51" s="157"/>
      <c r="F51" s="157"/>
      <c r="G51" s="99">
        <f t="shared" si="0"/>
        <v>0</v>
      </c>
    </row>
    <row r="52" spans="1:7" ht="41.4" x14ac:dyDescent="0.25">
      <c r="A52" s="102" t="s">
        <v>65</v>
      </c>
      <c r="B52" s="95" t="s">
        <v>153</v>
      </c>
      <c r="C52" s="96">
        <v>1</v>
      </c>
      <c r="D52" s="97" t="s">
        <v>53</v>
      </c>
      <c r="E52" s="157"/>
      <c r="F52" s="157"/>
      <c r="G52" s="99">
        <f t="shared" si="0"/>
        <v>0</v>
      </c>
    </row>
    <row r="53" spans="1:7" x14ac:dyDescent="0.25">
      <c r="A53" s="105">
        <v>8</v>
      </c>
      <c r="B53" s="101" t="s">
        <v>75</v>
      </c>
      <c r="C53" s="96"/>
      <c r="D53" s="97"/>
      <c r="E53" s="98"/>
      <c r="F53" s="98"/>
      <c r="G53" s="99"/>
    </row>
    <row r="54" spans="1:7" ht="27.6" x14ac:dyDescent="0.25">
      <c r="A54" s="102" t="s">
        <v>71</v>
      </c>
      <c r="B54" s="103" t="s">
        <v>154</v>
      </c>
      <c r="C54" s="104">
        <v>70</v>
      </c>
      <c r="D54" s="96" t="s">
        <v>112</v>
      </c>
      <c r="E54" s="158"/>
      <c r="F54" s="158"/>
      <c r="G54" s="99">
        <f t="shared" si="0"/>
        <v>0</v>
      </c>
    </row>
    <row r="55" spans="1:7" ht="27.6" x14ac:dyDescent="0.25">
      <c r="A55" s="102" t="s">
        <v>72</v>
      </c>
      <c r="B55" s="95" t="s">
        <v>155</v>
      </c>
      <c r="C55" s="96">
        <v>50</v>
      </c>
      <c r="D55" s="97" t="s">
        <v>112</v>
      </c>
      <c r="E55" s="157"/>
      <c r="F55" s="157"/>
      <c r="G55" s="99">
        <f t="shared" si="0"/>
        <v>0</v>
      </c>
    </row>
    <row r="56" spans="1:7" ht="41.4" x14ac:dyDescent="0.25">
      <c r="A56" s="102" t="s">
        <v>156</v>
      </c>
      <c r="B56" s="95" t="s">
        <v>157</v>
      </c>
      <c r="C56" s="96">
        <v>20</v>
      </c>
      <c r="D56" s="97" t="s">
        <v>112</v>
      </c>
      <c r="E56" s="157"/>
      <c r="F56" s="157"/>
      <c r="G56" s="99">
        <f t="shared" si="0"/>
        <v>0</v>
      </c>
    </row>
    <row r="57" spans="1:7" ht="27.6" x14ac:dyDescent="0.25">
      <c r="A57" s="102" t="s">
        <v>158</v>
      </c>
      <c r="B57" s="95" t="s">
        <v>159</v>
      </c>
      <c r="C57" s="96">
        <v>350</v>
      </c>
      <c r="D57" s="97" t="s">
        <v>112</v>
      </c>
      <c r="E57" s="157"/>
      <c r="F57" s="157"/>
      <c r="G57" s="99">
        <f t="shared" si="0"/>
        <v>0</v>
      </c>
    </row>
    <row r="58" spans="1:7" ht="41.4" x14ac:dyDescent="0.25">
      <c r="A58" s="102" t="s">
        <v>160</v>
      </c>
      <c r="B58" s="95" t="s">
        <v>161</v>
      </c>
      <c r="C58" s="96">
        <v>160</v>
      </c>
      <c r="D58" s="97" t="s">
        <v>112</v>
      </c>
      <c r="E58" s="157"/>
      <c r="F58" s="157"/>
      <c r="G58" s="99">
        <f t="shared" si="0"/>
        <v>0</v>
      </c>
    </row>
    <row r="59" spans="1:7" x14ac:dyDescent="0.25">
      <c r="A59" s="102" t="s">
        <v>162</v>
      </c>
      <c r="B59" s="95" t="s">
        <v>163</v>
      </c>
      <c r="C59" s="96">
        <v>175</v>
      </c>
      <c r="D59" s="97" t="s">
        <v>112</v>
      </c>
      <c r="E59" s="157"/>
      <c r="F59" s="157"/>
      <c r="G59" s="99">
        <f t="shared" si="0"/>
        <v>0</v>
      </c>
    </row>
    <row r="60" spans="1:7" x14ac:dyDescent="0.25">
      <c r="A60" s="105">
        <v>9</v>
      </c>
      <c r="B60" s="101" t="s">
        <v>164</v>
      </c>
      <c r="C60" s="96"/>
      <c r="D60" s="97"/>
      <c r="E60" s="98"/>
      <c r="F60" s="98"/>
      <c r="G60" s="99"/>
    </row>
    <row r="61" spans="1:7" x14ac:dyDescent="0.25">
      <c r="A61" s="102" t="s">
        <v>73</v>
      </c>
      <c r="B61" s="95" t="s">
        <v>165</v>
      </c>
      <c r="C61" s="96"/>
      <c r="D61" s="97"/>
      <c r="E61" s="98"/>
      <c r="F61" s="98"/>
      <c r="G61" s="99"/>
    </row>
    <row r="62" spans="1:7" x14ac:dyDescent="0.25">
      <c r="A62" s="102" t="s">
        <v>166</v>
      </c>
      <c r="B62" s="95" t="s">
        <v>167</v>
      </c>
      <c r="C62" s="96">
        <v>10</v>
      </c>
      <c r="D62" s="97" t="s">
        <v>53</v>
      </c>
      <c r="E62" s="157"/>
      <c r="F62" s="157"/>
      <c r="G62" s="99">
        <f t="shared" si="0"/>
        <v>0</v>
      </c>
    </row>
    <row r="63" spans="1:7" x14ac:dyDescent="0.25">
      <c r="A63" s="102" t="s">
        <v>168</v>
      </c>
      <c r="B63" s="95" t="s">
        <v>169</v>
      </c>
      <c r="C63" s="96">
        <v>1</v>
      </c>
      <c r="D63" s="97" t="s">
        <v>53</v>
      </c>
      <c r="E63" s="157"/>
      <c r="F63" s="157"/>
      <c r="G63" s="99">
        <f t="shared" si="0"/>
        <v>0</v>
      </c>
    </row>
    <row r="64" spans="1:7" x14ac:dyDescent="0.25">
      <c r="A64" s="102" t="s">
        <v>170</v>
      </c>
      <c r="B64" s="95" t="s">
        <v>171</v>
      </c>
      <c r="C64" s="96">
        <v>1</v>
      </c>
      <c r="D64" s="97" t="s">
        <v>53</v>
      </c>
      <c r="E64" s="157"/>
      <c r="F64" s="157"/>
      <c r="G64" s="99">
        <f t="shared" si="0"/>
        <v>0</v>
      </c>
    </row>
    <row r="65" spans="1:7" x14ac:dyDescent="0.25">
      <c r="A65" s="102" t="s">
        <v>172</v>
      </c>
      <c r="B65" s="95" t="s">
        <v>173</v>
      </c>
      <c r="C65" s="96">
        <v>1</v>
      </c>
      <c r="D65" s="97" t="s">
        <v>53</v>
      </c>
      <c r="E65" s="157"/>
      <c r="F65" s="157"/>
      <c r="G65" s="99">
        <f t="shared" si="0"/>
        <v>0</v>
      </c>
    </row>
    <row r="66" spans="1:7" x14ac:dyDescent="0.25">
      <c r="A66" s="102" t="s">
        <v>174</v>
      </c>
      <c r="B66" s="95" t="s">
        <v>175</v>
      </c>
      <c r="C66" s="96">
        <v>2</v>
      </c>
      <c r="D66" s="97" t="s">
        <v>53</v>
      </c>
      <c r="E66" s="157"/>
      <c r="F66" s="157"/>
      <c r="G66" s="99">
        <f t="shared" si="0"/>
        <v>0</v>
      </c>
    </row>
    <row r="67" spans="1:7" x14ac:dyDescent="0.25">
      <c r="A67" s="102" t="s">
        <v>176</v>
      </c>
      <c r="B67" s="95" t="s">
        <v>177</v>
      </c>
      <c r="C67" s="96">
        <v>3</v>
      </c>
      <c r="D67" s="97" t="s">
        <v>53</v>
      </c>
      <c r="E67" s="157"/>
      <c r="F67" s="157"/>
      <c r="G67" s="99">
        <f t="shared" si="0"/>
        <v>0</v>
      </c>
    </row>
    <row r="68" spans="1:7" x14ac:dyDescent="0.25">
      <c r="A68" s="102" t="s">
        <v>178</v>
      </c>
      <c r="B68" s="95" t="s">
        <v>179</v>
      </c>
      <c r="C68" s="96">
        <v>2</v>
      </c>
      <c r="D68" s="97" t="s">
        <v>53</v>
      </c>
      <c r="E68" s="157"/>
      <c r="F68" s="157"/>
      <c r="G68" s="99">
        <f t="shared" si="0"/>
        <v>0</v>
      </c>
    </row>
    <row r="69" spans="1:7" x14ac:dyDescent="0.25">
      <c r="A69" s="102" t="s">
        <v>74</v>
      </c>
      <c r="B69" s="95" t="s">
        <v>180</v>
      </c>
      <c r="C69" s="96">
        <v>7</v>
      </c>
      <c r="D69" s="97" t="s">
        <v>53</v>
      </c>
      <c r="E69" s="157"/>
      <c r="F69" s="157"/>
      <c r="G69" s="99">
        <f t="shared" si="0"/>
        <v>0</v>
      </c>
    </row>
    <row r="70" spans="1:7" x14ac:dyDescent="0.25">
      <c r="A70" s="102" t="s">
        <v>78</v>
      </c>
      <c r="B70" s="95" t="s">
        <v>181</v>
      </c>
      <c r="C70" s="96"/>
      <c r="D70" s="97"/>
      <c r="E70" s="98"/>
      <c r="F70" s="98"/>
      <c r="G70" s="99"/>
    </row>
    <row r="71" spans="1:7" x14ac:dyDescent="0.25">
      <c r="A71" s="102" t="s">
        <v>182</v>
      </c>
      <c r="B71" s="95" t="s">
        <v>183</v>
      </c>
      <c r="C71" s="96">
        <v>1</v>
      </c>
      <c r="D71" s="97" t="s">
        <v>53</v>
      </c>
      <c r="E71" s="157"/>
      <c r="F71" s="157"/>
      <c r="G71" s="99">
        <f t="shared" si="0"/>
        <v>0</v>
      </c>
    </row>
    <row r="72" spans="1:7" x14ac:dyDescent="0.25">
      <c r="A72" s="102" t="s">
        <v>184</v>
      </c>
      <c r="B72" s="95" t="s">
        <v>185</v>
      </c>
      <c r="C72" s="96">
        <v>1</v>
      </c>
      <c r="D72" s="97" t="s">
        <v>53</v>
      </c>
      <c r="E72" s="157"/>
      <c r="F72" s="157"/>
      <c r="G72" s="99">
        <f t="shared" si="0"/>
        <v>0</v>
      </c>
    </row>
    <row r="73" spans="1:7" x14ac:dyDescent="0.25">
      <c r="A73" s="102" t="s">
        <v>186</v>
      </c>
      <c r="B73" s="95" t="s">
        <v>801</v>
      </c>
      <c r="C73" s="96">
        <v>1</v>
      </c>
      <c r="D73" s="97" t="s">
        <v>53</v>
      </c>
      <c r="E73" s="157"/>
      <c r="F73" s="157"/>
      <c r="G73" s="99">
        <f t="shared" si="0"/>
        <v>0</v>
      </c>
    </row>
    <row r="74" spans="1:7" x14ac:dyDescent="0.25">
      <c r="A74" s="102" t="s">
        <v>187</v>
      </c>
      <c r="B74" s="95" t="s">
        <v>188</v>
      </c>
      <c r="C74" s="96">
        <v>1</v>
      </c>
      <c r="D74" s="97" t="s">
        <v>53</v>
      </c>
      <c r="E74" s="157"/>
      <c r="F74" s="157"/>
      <c r="G74" s="99">
        <f t="shared" si="0"/>
        <v>0</v>
      </c>
    </row>
    <row r="75" spans="1:7" x14ac:dyDescent="0.25">
      <c r="A75" s="102" t="s">
        <v>189</v>
      </c>
      <c r="B75" s="95" t="s">
        <v>190</v>
      </c>
      <c r="C75" s="96">
        <v>1</v>
      </c>
      <c r="D75" s="97" t="s">
        <v>53</v>
      </c>
      <c r="E75" s="157"/>
      <c r="F75" s="157"/>
      <c r="G75" s="99">
        <f t="shared" si="0"/>
        <v>0</v>
      </c>
    </row>
    <row r="76" spans="1:7" x14ac:dyDescent="0.25">
      <c r="A76" s="102" t="s">
        <v>191</v>
      </c>
      <c r="B76" s="95" t="s">
        <v>192</v>
      </c>
      <c r="C76" s="96">
        <v>1</v>
      </c>
      <c r="D76" s="97" t="s">
        <v>53</v>
      </c>
      <c r="E76" s="157"/>
      <c r="F76" s="157"/>
      <c r="G76" s="99">
        <f t="shared" si="0"/>
        <v>0</v>
      </c>
    </row>
    <row r="77" spans="1:7" x14ac:dyDescent="0.25">
      <c r="A77" s="102" t="s">
        <v>79</v>
      </c>
      <c r="B77" s="95" t="s">
        <v>193</v>
      </c>
      <c r="C77" s="104"/>
      <c r="D77" s="97"/>
      <c r="E77" s="98"/>
      <c r="F77" s="98"/>
      <c r="G77" s="99"/>
    </row>
    <row r="78" spans="1:7" x14ac:dyDescent="0.25">
      <c r="A78" s="102" t="s">
        <v>194</v>
      </c>
      <c r="B78" s="95" t="s">
        <v>195</v>
      </c>
      <c r="C78" s="104">
        <v>1</v>
      </c>
      <c r="D78" s="97" t="s">
        <v>53</v>
      </c>
      <c r="E78" s="157"/>
      <c r="F78" s="157"/>
      <c r="G78" s="99">
        <f t="shared" si="0"/>
        <v>0</v>
      </c>
    </row>
    <row r="79" spans="1:7" x14ac:dyDescent="0.25">
      <c r="A79" s="102" t="s">
        <v>196</v>
      </c>
      <c r="B79" s="95" t="s">
        <v>197</v>
      </c>
      <c r="C79" s="104">
        <v>1</v>
      </c>
      <c r="D79" s="97" t="s">
        <v>53</v>
      </c>
      <c r="E79" s="157"/>
      <c r="F79" s="157"/>
      <c r="G79" s="99">
        <f t="shared" si="0"/>
        <v>0</v>
      </c>
    </row>
    <row r="80" spans="1:7" x14ac:dyDescent="0.25">
      <c r="A80" s="102" t="s">
        <v>198</v>
      </c>
      <c r="B80" s="95" t="s">
        <v>199</v>
      </c>
      <c r="C80" s="104">
        <v>1</v>
      </c>
      <c r="D80" s="97" t="s">
        <v>53</v>
      </c>
      <c r="E80" s="157"/>
      <c r="F80" s="157"/>
      <c r="G80" s="99">
        <f t="shared" ref="G80:G142" si="1">SUM(E80,F80)*C80</f>
        <v>0</v>
      </c>
    </row>
    <row r="81" spans="1:7" x14ac:dyDescent="0.25">
      <c r="A81" s="102" t="s">
        <v>200</v>
      </c>
      <c r="B81" s="95" t="s">
        <v>201</v>
      </c>
      <c r="C81" s="104"/>
      <c r="D81" s="97"/>
      <c r="E81" s="98"/>
      <c r="F81" s="98"/>
      <c r="G81" s="99"/>
    </row>
    <row r="82" spans="1:7" x14ac:dyDescent="0.25">
      <c r="A82" s="102" t="s">
        <v>202</v>
      </c>
      <c r="B82" s="95" t="s">
        <v>203</v>
      </c>
      <c r="C82" s="104">
        <v>1</v>
      </c>
      <c r="D82" s="97" t="s">
        <v>53</v>
      </c>
      <c r="E82" s="157"/>
      <c r="F82" s="157"/>
      <c r="G82" s="99">
        <f t="shared" si="1"/>
        <v>0</v>
      </c>
    </row>
    <row r="83" spans="1:7" x14ac:dyDescent="0.25">
      <c r="A83" s="102" t="s">
        <v>204</v>
      </c>
      <c r="B83" s="95" t="s">
        <v>205</v>
      </c>
      <c r="C83" s="104">
        <v>1</v>
      </c>
      <c r="D83" s="97" t="s">
        <v>53</v>
      </c>
      <c r="E83" s="157"/>
      <c r="F83" s="157"/>
      <c r="G83" s="99">
        <f t="shared" si="1"/>
        <v>0</v>
      </c>
    </row>
    <row r="84" spans="1:7" x14ac:dyDescent="0.25">
      <c r="A84" s="102" t="s">
        <v>206</v>
      </c>
      <c r="B84" s="95" t="s">
        <v>207</v>
      </c>
      <c r="C84" s="104">
        <v>1</v>
      </c>
      <c r="D84" s="97" t="s">
        <v>53</v>
      </c>
      <c r="E84" s="157"/>
      <c r="F84" s="157"/>
      <c r="G84" s="99">
        <f t="shared" si="1"/>
        <v>0</v>
      </c>
    </row>
    <row r="85" spans="1:7" x14ac:dyDescent="0.25">
      <c r="A85" s="102" t="s">
        <v>208</v>
      </c>
      <c r="B85" s="95" t="s">
        <v>209</v>
      </c>
      <c r="C85" s="104">
        <v>1</v>
      </c>
      <c r="D85" s="97" t="s">
        <v>53</v>
      </c>
      <c r="E85" s="157"/>
      <c r="F85" s="157"/>
      <c r="G85" s="99">
        <f t="shared" si="1"/>
        <v>0</v>
      </c>
    </row>
    <row r="86" spans="1:7" x14ac:dyDescent="0.25">
      <c r="A86" s="102" t="s">
        <v>210</v>
      </c>
      <c r="B86" s="95" t="s">
        <v>211</v>
      </c>
      <c r="C86" s="104"/>
      <c r="D86" s="97"/>
      <c r="E86" s="98"/>
      <c r="F86" s="98"/>
      <c r="G86" s="99"/>
    </row>
    <row r="87" spans="1:7" x14ac:dyDescent="0.25">
      <c r="A87" s="102" t="s">
        <v>212</v>
      </c>
      <c r="B87" s="95" t="s">
        <v>213</v>
      </c>
      <c r="C87" s="104">
        <v>1</v>
      </c>
      <c r="D87" s="97" t="s">
        <v>53</v>
      </c>
      <c r="E87" s="157"/>
      <c r="F87" s="157"/>
      <c r="G87" s="99">
        <f t="shared" si="1"/>
        <v>0</v>
      </c>
    </row>
    <row r="88" spans="1:7" x14ac:dyDescent="0.25">
      <c r="A88" s="102" t="s">
        <v>214</v>
      </c>
      <c r="B88" s="95" t="s">
        <v>215</v>
      </c>
      <c r="C88" s="104">
        <v>1</v>
      </c>
      <c r="D88" s="97" t="s">
        <v>53</v>
      </c>
      <c r="E88" s="157"/>
      <c r="F88" s="157"/>
      <c r="G88" s="99">
        <f t="shared" si="1"/>
        <v>0</v>
      </c>
    </row>
    <row r="89" spans="1:7" x14ac:dyDescent="0.25">
      <c r="A89" s="102" t="s">
        <v>216</v>
      </c>
      <c r="B89" s="95" t="s">
        <v>217</v>
      </c>
      <c r="C89" s="104">
        <v>1</v>
      </c>
      <c r="D89" s="97" t="s">
        <v>53</v>
      </c>
      <c r="E89" s="157"/>
      <c r="F89" s="157"/>
      <c r="G89" s="99">
        <f t="shared" si="1"/>
        <v>0</v>
      </c>
    </row>
    <row r="90" spans="1:7" x14ac:dyDescent="0.25">
      <c r="A90" s="102" t="s">
        <v>218</v>
      </c>
      <c r="B90" s="95" t="s">
        <v>219</v>
      </c>
      <c r="C90" s="104">
        <v>1</v>
      </c>
      <c r="D90" s="97" t="s">
        <v>53</v>
      </c>
      <c r="E90" s="157"/>
      <c r="F90" s="157"/>
      <c r="G90" s="99">
        <f t="shared" si="1"/>
        <v>0</v>
      </c>
    </row>
    <row r="91" spans="1:7" x14ac:dyDescent="0.25">
      <c r="A91" s="102" t="s">
        <v>220</v>
      </c>
      <c r="B91" s="95" t="s">
        <v>221</v>
      </c>
      <c r="C91" s="104">
        <v>1</v>
      </c>
      <c r="D91" s="97" t="s">
        <v>53</v>
      </c>
      <c r="E91" s="157"/>
      <c r="F91" s="157"/>
      <c r="G91" s="99">
        <f t="shared" si="1"/>
        <v>0</v>
      </c>
    </row>
    <row r="92" spans="1:7" x14ac:dyDescent="0.25">
      <c r="A92" s="102" t="s">
        <v>222</v>
      </c>
      <c r="B92" s="95" t="s">
        <v>223</v>
      </c>
      <c r="C92" s="104">
        <v>1</v>
      </c>
      <c r="D92" s="97" t="s">
        <v>53</v>
      </c>
      <c r="E92" s="157"/>
      <c r="F92" s="157"/>
      <c r="G92" s="99">
        <f t="shared" si="1"/>
        <v>0</v>
      </c>
    </row>
    <row r="93" spans="1:7" x14ac:dyDescent="0.25">
      <c r="A93" s="102" t="s">
        <v>80</v>
      </c>
      <c r="B93" s="95" t="s">
        <v>224</v>
      </c>
      <c r="C93" s="104"/>
      <c r="D93" s="97"/>
      <c r="E93" s="98"/>
      <c r="F93" s="98"/>
      <c r="G93" s="99"/>
    </row>
    <row r="94" spans="1:7" x14ac:dyDescent="0.25">
      <c r="A94" s="102" t="s">
        <v>225</v>
      </c>
      <c r="B94" s="95" t="s">
        <v>226</v>
      </c>
      <c r="C94" s="104">
        <v>12</v>
      </c>
      <c r="D94" s="97" t="s">
        <v>53</v>
      </c>
      <c r="E94" s="157"/>
      <c r="F94" s="157"/>
      <c r="G94" s="99">
        <f t="shared" si="1"/>
        <v>0</v>
      </c>
    </row>
    <row r="95" spans="1:7" x14ac:dyDescent="0.25">
      <c r="A95" s="102" t="s">
        <v>227</v>
      </c>
      <c r="B95" s="95" t="s">
        <v>228</v>
      </c>
      <c r="C95" s="104">
        <v>10</v>
      </c>
      <c r="D95" s="97" t="s">
        <v>53</v>
      </c>
      <c r="E95" s="157"/>
      <c r="F95" s="157"/>
      <c r="G95" s="99">
        <f t="shared" si="1"/>
        <v>0</v>
      </c>
    </row>
    <row r="96" spans="1:7" x14ac:dyDescent="0.25">
      <c r="A96" s="105">
        <v>10</v>
      </c>
      <c r="B96" s="101" t="s">
        <v>229</v>
      </c>
      <c r="C96" s="104"/>
      <c r="D96" s="97"/>
      <c r="E96" s="98"/>
      <c r="F96" s="98"/>
      <c r="G96" s="99"/>
    </row>
    <row r="97" spans="1:7" ht="27.6" x14ac:dyDescent="0.25">
      <c r="A97" s="102" t="s">
        <v>81</v>
      </c>
      <c r="B97" s="95" t="s">
        <v>230</v>
      </c>
      <c r="C97" s="104">
        <v>1</v>
      </c>
      <c r="D97" s="97" t="s">
        <v>53</v>
      </c>
      <c r="E97" s="157"/>
      <c r="F97" s="157"/>
      <c r="G97" s="99">
        <f t="shared" si="1"/>
        <v>0</v>
      </c>
    </row>
    <row r="98" spans="1:7" x14ac:dyDescent="0.25">
      <c r="A98" s="102" t="s">
        <v>82</v>
      </c>
      <c r="B98" s="95" t="s">
        <v>231</v>
      </c>
      <c r="C98" s="104">
        <v>1</v>
      </c>
      <c r="D98" s="97" t="s">
        <v>53</v>
      </c>
      <c r="E98" s="98" t="s">
        <v>56</v>
      </c>
      <c r="F98" s="157"/>
      <c r="G98" s="99">
        <f t="shared" si="1"/>
        <v>0</v>
      </c>
    </row>
    <row r="99" spans="1:7" x14ac:dyDescent="0.25">
      <c r="A99" s="102" t="s">
        <v>83</v>
      </c>
      <c r="B99" s="95" t="s">
        <v>232</v>
      </c>
      <c r="C99" s="104">
        <v>150</v>
      </c>
      <c r="D99" s="97" t="s">
        <v>233</v>
      </c>
      <c r="E99" s="157"/>
      <c r="F99" s="98" t="s">
        <v>56</v>
      </c>
      <c r="G99" s="99">
        <f t="shared" si="1"/>
        <v>0</v>
      </c>
    </row>
    <row r="100" spans="1:7" x14ac:dyDescent="0.25">
      <c r="A100" s="102" t="s">
        <v>84</v>
      </c>
      <c r="B100" s="95" t="s">
        <v>234</v>
      </c>
      <c r="C100" s="104">
        <v>22</v>
      </c>
      <c r="D100" s="97" t="s">
        <v>112</v>
      </c>
      <c r="E100" s="157"/>
      <c r="F100" s="157"/>
      <c r="G100" s="99">
        <f t="shared" si="1"/>
        <v>0</v>
      </c>
    </row>
    <row r="101" spans="1:7" ht="27.6" x14ac:dyDescent="0.25">
      <c r="A101" s="102" t="s">
        <v>85</v>
      </c>
      <c r="B101" s="95" t="s">
        <v>235</v>
      </c>
      <c r="C101" s="104">
        <v>1</v>
      </c>
      <c r="D101" s="97" t="s">
        <v>53</v>
      </c>
      <c r="E101" s="157"/>
      <c r="F101" s="157"/>
      <c r="G101" s="99">
        <f t="shared" si="1"/>
        <v>0</v>
      </c>
    </row>
    <row r="102" spans="1:7" x14ac:dyDescent="0.25">
      <c r="A102" s="102" t="s">
        <v>86</v>
      </c>
      <c r="B102" s="95" t="s">
        <v>236</v>
      </c>
      <c r="C102" s="104">
        <v>1</v>
      </c>
      <c r="D102" s="97" t="s">
        <v>53</v>
      </c>
      <c r="E102" s="157"/>
      <c r="F102" s="157"/>
      <c r="G102" s="99">
        <f t="shared" si="1"/>
        <v>0</v>
      </c>
    </row>
    <row r="103" spans="1:7" x14ac:dyDescent="0.25">
      <c r="A103" s="105">
        <v>11</v>
      </c>
      <c r="B103" s="101" t="s">
        <v>237</v>
      </c>
      <c r="C103" s="104"/>
      <c r="D103" s="97"/>
      <c r="E103" s="98"/>
      <c r="F103" s="98"/>
      <c r="G103" s="99"/>
    </row>
    <row r="104" spans="1:7" x14ac:dyDescent="0.25">
      <c r="A104" s="102" t="s">
        <v>87</v>
      </c>
      <c r="B104" s="95" t="s">
        <v>238</v>
      </c>
      <c r="C104" s="104"/>
      <c r="D104" s="97"/>
      <c r="E104" s="98"/>
      <c r="F104" s="98"/>
      <c r="G104" s="99"/>
    </row>
    <row r="105" spans="1:7" ht="41.4" x14ac:dyDescent="0.25">
      <c r="A105" s="102" t="s">
        <v>239</v>
      </c>
      <c r="B105" s="95" t="s">
        <v>240</v>
      </c>
      <c r="C105" s="104">
        <v>13</v>
      </c>
      <c r="D105" s="97" t="s">
        <v>112</v>
      </c>
      <c r="E105" s="157"/>
      <c r="F105" s="157"/>
      <c r="G105" s="99">
        <f t="shared" si="1"/>
        <v>0</v>
      </c>
    </row>
    <row r="106" spans="1:7" ht="41.4" x14ac:dyDescent="0.25">
      <c r="A106" s="102" t="s">
        <v>241</v>
      </c>
      <c r="B106" s="95" t="s">
        <v>242</v>
      </c>
      <c r="C106" s="104">
        <v>23</v>
      </c>
      <c r="D106" s="97" t="s">
        <v>112</v>
      </c>
      <c r="E106" s="157"/>
      <c r="F106" s="157"/>
      <c r="G106" s="99">
        <f t="shared" si="1"/>
        <v>0</v>
      </c>
    </row>
    <row r="107" spans="1:7" x14ac:dyDescent="0.25">
      <c r="A107" s="102" t="s">
        <v>88</v>
      </c>
      <c r="B107" s="95" t="s">
        <v>243</v>
      </c>
      <c r="C107" s="104"/>
      <c r="D107" s="97"/>
      <c r="E107" s="98"/>
      <c r="F107" s="98"/>
      <c r="G107" s="99"/>
    </row>
    <row r="108" spans="1:7" ht="55.2" x14ac:dyDescent="0.25">
      <c r="A108" s="102" t="s">
        <v>244</v>
      </c>
      <c r="B108" s="95" t="s">
        <v>245</v>
      </c>
      <c r="C108" s="104">
        <v>10</v>
      </c>
      <c r="D108" s="97" t="s">
        <v>53</v>
      </c>
      <c r="E108" s="157"/>
      <c r="F108" s="157"/>
      <c r="G108" s="99">
        <f t="shared" si="1"/>
        <v>0</v>
      </c>
    </row>
    <row r="109" spans="1:7" x14ac:dyDescent="0.25">
      <c r="A109" s="102" t="s">
        <v>89</v>
      </c>
      <c r="B109" s="95" t="s">
        <v>246</v>
      </c>
      <c r="C109" s="104"/>
      <c r="D109" s="97"/>
      <c r="E109" s="98"/>
      <c r="F109" s="98"/>
      <c r="G109" s="99"/>
    </row>
    <row r="110" spans="1:7" ht="69" x14ac:dyDescent="0.25">
      <c r="A110" s="102" t="s">
        <v>247</v>
      </c>
      <c r="B110" s="95" t="s">
        <v>248</v>
      </c>
      <c r="C110" s="104">
        <v>5</v>
      </c>
      <c r="D110" s="97" t="s">
        <v>112</v>
      </c>
      <c r="E110" s="157"/>
      <c r="F110" s="157"/>
      <c r="G110" s="99">
        <f t="shared" si="1"/>
        <v>0</v>
      </c>
    </row>
    <row r="111" spans="1:7" x14ac:dyDescent="0.25">
      <c r="A111" s="105">
        <v>12</v>
      </c>
      <c r="B111" s="101" t="s">
        <v>249</v>
      </c>
      <c r="C111" s="104"/>
      <c r="D111" s="97"/>
      <c r="E111" s="98"/>
      <c r="F111" s="98"/>
      <c r="G111" s="99"/>
    </row>
    <row r="112" spans="1:7" x14ac:dyDescent="0.25">
      <c r="A112" s="102" t="s">
        <v>90</v>
      </c>
      <c r="B112" s="95" t="s">
        <v>250</v>
      </c>
      <c r="C112" s="104">
        <v>8</v>
      </c>
      <c r="D112" s="97" t="s">
        <v>53</v>
      </c>
      <c r="E112" s="157"/>
      <c r="F112" s="98" t="s">
        <v>56</v>
      </c>
      <c r="G112" s="99">
        <f t="shared" si="1"/>
        <v>0</v>
      </c>
    </row>
    <row r="113" spans="1:7" ht="27.6" x14ac:dyDescent="0.25">
      <c r="A113" s="102" t="s">
        <v>91</v>
      </c>
      <c r="B113" s="95" t="s">
        <v>251</v>
      </c>
      <c r="C113" s="104">
        <v>3</v>
      </c>
      <c r="D113" s="97" t="s">
        <v>53</v>
      </c>
      <c r="E113" s="157"/>
      <c r="F113" s="98" t="s">
        <v>56</v>
      </c>
      <c r="G113" s="99">
        <f t="shared" si="1"/>
        <v>0</v>
      </c>
    </row>
    <row r="114" spans="1:7" x14ac:dyDescent="0.25">
      <c r="A114" s="102" t="s">
        <v>92</v>
      </c>
      <c r="B114" s="95" t="s">
        <v>252</v>
      </c>
      <c r="C114" s="104">
        <v>5</v>
      </c>
      <c r="D114" s="97" t="s">
        <v>53</v>
      </c>
      <c r="E114" s="157"/>
      <c r="F114" s="98" t="s">
        <v>56</v>
      </c>
      <c r="G114" s="99">
        <f t="shared" si="1"/>
        <v>0</v>
      </c>
    </row>
    <row r="115" spans="1:7" x14ac:dyDescent="0.25">
      <c r="A115" s="102" t="s">
        <v>93</v>
      </c>
      <c r="B115" s="95" t="s">
        <v>253</v>
      </c>
      <c r="C115" s="104">
        <v>3</v>
      </c>
      <c r="D115" s="97" t="s">
        <v>53</v>
      </c>
      <c r="E115" s="157"/>
      <c r="F115" s="98" t="s">
        <v>56</v>
      </c>
      <c r="G115" s="99">
        <f t="shared" si="1"/>
        <v>0</v>
      </c>
    </row>
    <row r="116" spans="1:7" x14ac:dyDescent="0.25">
      <c r="A116" s="102" t="s">
        <v>254</v>
      </c>
      <c r="B116" s="95" t="s">
        <v>255</v>
      </c>
      <c r="C116" s="104">
        <v>2</v>
      </c>
      <c r="D116" s="97" t="s">
        <v>53</v>
      </c>
      <c r="E116" s="157"/>
      <c r="F116" s="98" t="s">
        <v>56</v>
      </c>
      <c r="G116" s="99">
        <f t="shared" si="1"/>
        <v>0</v>
      </c>
    </row>
    <row r="117" spans="1:7" x14ac:dyDescent="0.25">
      <c r="A117" s="102" t="s">
        <v>256</v>
      </c>
      <c r="B117" s="95" t="s">
        <v>257</v>
      </c>
      <c r="C117" s="104">
        <v>2.5</v>
      </c>
      <c r="D117" s="97" t="s">
        <v>112</v>
      </c>
      <c r="E117" s="157"/>
      <c r="F117" s="157"/>
      <c r="G117" s="99">
        <f t="shared" si="1"/>
        <v>0</v>
      </c>
    </row>
    <row r="118" spans="1:7" x14ac:dyDescent="0.25">
      <c r="A118" s="102" t="s">
        <v>258</v>
      </c>
      <c r="B118" s="95" t="s">
        <v>259</v>
      </c>
      <c r="C118" s="104">
        <v>1</v>
      </c>
      <c r="D118" s="97" t="s">
        <v>53</v>
      </c>
      <c r="E118" s="157"/>
      <c r="F118" s="157"/>
      <c r="G118" s="99">
        <f t="shared" si="1"/>
        <v>0</v>
      </c>
    </row>
    <row r="119" spans="1:7" x14ac:dyDescent="0.25">
      <c r="A119" s="105">
        <v>13</v>
      </c>
      <c r="B119" s="101" t="s">
        <v>260</v>
      </c>
      <c r="C119" s="104"/>
      <c r="D119" s="97"/>
      <c r="E119" s="98"/>
      <c r="F119" s="98"/>
      <c r="G119" s="99"/>
    </row>
    <row r="120" spans="1:7" x14ac:dyDescent="0.25">
      <c r="A120" s="102" t="s">
        <v>94</v>
      </c>
      <c r="B120" s="95" t="s">
        <v>261</v>
      </c>
      <c r="C120" s="104">
        <v>1</v>
      </c>
      <c r="D120" s="97" t="s">
        <v>53</v>
      </c>
      <c r="E120" s="157"/>
      <c r="F120" s="98" t="s">
        <v>56</v>
      </c>
      <c r="G120" s="99">
        <f t="shared" si="1"/>
        <v>0</v>
      </c>
    </row>
    <row r="121" spans="1:7" ht="27.6" x14ac:dyDescent="0.25">
      <c r="A121" s="102" t="s">
        <v>95</v>
      </c>
      <c r="B121" s="95" t="s">
        <v>262</v>
      </c>
      <c r="C121" s="104">
        <v>1</v>
      </c>
      <c r="D121" s="97" t="s">
        <v>53</v>
      </c>
      <c r="E121" s="157"/>
      <c r="F121" s="98" t="s">
        <v>56</v>
      </c>
      <c r="G121" s="99">
        <f t="shared" si="1"/>
        <v>0</v>
      </c>
    </row>
    <row r="122" spans="1:7" x14ac:dyDescent="0.25">
      <c r="A122" s="102" t="s">
        <v>96</v>
      </c>
      <c r="B122" s="95" t="s">
        <v>263</v>
      </c>
      <c r="C122" s="104">
        <v>1</v>
      </c>
      <c r="D122" s="97" t="s">
        <v>53</v>
      </c>
      <c r="E122" s="157"/>
      <c r="F122" s="98" t="s">
        <v>56</v>
      </c>
      <c r="G122" s="99">
        <f t="shared" si="1"/>
        <v>0</v>
      </c>
    </row>
    <row r="123" spans="1:7" ht="27.6" x14ac:dyDescent="0.25">
      <c r="A123" s="102" t="s">
        <v>97</v>
      </c>
      <c r="B123" s="95" t="s">
        <v>264</v>
      </c>
      <c r="C123" s="104">
        <v>1</v>
      </c>
      <c r="D123" s="97" t="s">
        <v>53</v>
      </c>
      <c r="E123" s="157"/>
      <c r="F123" s="98" t="s">
        <v>56</v>
      </c>
      <c r="G123" s="99">
        <f t="shared" si="1"/>
        <v>0</v>
      </c>
    </row>
    <row r="124" spans="1:7" x14ac:dyDescent="0.25">
      <c r="A124" s="102" t="s">
        <v>265</v>
      </c>
      <c r="B124" s="95" t="s">
        <v>266</v>
      </c>
      <c r="C124" s="104">
        <v>1</v>
      </c>
      <c r="D124" s="97" t="s">
        <v>53</v>
      </c>
      <c r="E124" s="157"/>
      <c r="F124" s="98" t="s">
        <v>56</v>
      </c>
      <c r="G124" s="99">
        <f t="shared" si="1"/>
        <v>0</v>
      </c>
    </row>
    <row r="125" spans="1:7" x14ac:dyDescent="0.25">
      <c r="A125" s="102" t="s">
        <v>267</v>
      </c>
      <c r="B125" s="95" t="s">
        <v>268</v>
      </c>
      <c r="C125" s="104">
        <v>1</v>
      </c>
      <c r="D125" s="97" t="s">
        <v>53</v>
      </c>
      <c r="E125" s="157"/>
      <c r="F125" s="98" t="s">
        <v>56</v>
      </c>
      <c r="G125" s="99">
        <f t="shared" si="1"/>
        <v>0</v>
      </c>
    </row>
    <row r="126" spans="1:7" x14ac:dyDescent="0.25">
      <c r="A126" s="102" t="s">
        <v>269</v>
      </c>
      <c r="B126" s="95" t="s">
        <v>270</v>
      </c>
      <c r="C126" s="104">
        <v>1</v>
      </c>
      <c r="D126" s="97" t="s">
        <v>53</v>
      </c>
      <c r="E126" s="157"/>
      <c r="F126" s="98" t="s">
        <v>56</v>
      </c>
      <c r="G126" s="99">
        <f t="shared" si="1"/>
        <v>0</v>
      </c>
    </row>
    <row r="127" spans="1:7" x14ac:dyDescent="0.25">
      <c r="A127" s="102" t="s">
        <v>271</v>
      </c>
      <c r="B127" s="95" t="s">
        <v>272</v>
      </c>
      <c r="C127" s="104">
        <v>1</v>
      </c>
      <c r="D127" s="97" t="s">
        <v>53</v>
      </c>
      <c r="E127" s="157"/>
      <c r="F127" s="98" t="s">
        <v>56</v>
      </c>
      <c r="G127" s="99">
        <f t="shared" si="1"/>
        <v>0</v>
      </c>
    </row>
    <row r="128" spans="1:7" x14ac:dyDescent="0.25">
      <c r="A128" s="102" t="s">
        <v>273</v>
      </c>
      <c r="B128" s="95" t="s">
        <v>274</v>
      </c>
      <c r="C128" s="104">
        <v>1</v>
      </c>
      <c r="D128" s="97" t="s">
        <v>53</v>
      </c>
      <c r="E128" s="157"/>
      <c r="F128" s="98" t="s">
        <v>56</v>
      </c>
      <c r="G128" s="99">
        <f t="shared" si="1"/>
        <v>0</v>
      </c>
    </row>
    <row r="129" spans="1:7" x14ac:dyDescent="0.25">
      <c r="A129" s="102" t="s">
        <v>275</v>
      </c>
      <c r="B129" s="103" t="s">
        <v>276</v>
      </c>
      <c r="C129" s="104">
        <v>13</v>
      </c>
      <c r="D129" s="96" t="s">
        <v>112</v>
      </c>
      <c r="E129" s="157"/>
      <c r="F129" s="157"/>
      <c r="G129" s="99">
        <f t="shared" si="1"/>
        <v>0</v>
      </c>
    </row>
    <row r="130" spans="1:7" x14ac:dyDescent="0.25">
      <c r="A130" s="105">
        <v>14</v>
      </c>
      <c r="B130" s="101" t="s">
        <v>277</v>
      </c>
      <c r="C130" s="104"/>
      <c r="D130" s="97"/>
      <c r="E130" s="98"/>
      <c r="F130" s="98"/>
      <c r="G130" s="99"/>
    </row>
    <row r="131" spans="1:7" x14ac:dyDescent="0.25">
      <c r="A131" s="102" t="s">
        <v>98</v>
      </c>
      <c r="B131" s="95" t="s">
        <v>278</v>
      </c>
      <c r="C131" s="104">
        <v>4</v>
      </c>
      <c r="D131" s="97" t="s">
        <v>53</v>
      </c>
      <c r="E131" s="157"/>
      <c r="F131" s="157"/>
      <c r="G131" s="99">
        <f t="shared" si="1"/>
        <v>0</v>
      </c>
    </row>
    <row r="132" spans="1:7" x14ac:dyDescent="0.25">
      <c r="A132" s="102" t="s">
        <v>99</v>
      </c>
      <c r="B132" s="95" t="s">
        <v>279</v>
      </c>
      <c r="C132" s="104">
        <v>1</v>
      </c>
      <c r="D132" s="97" t="s">
        <v>53</v>
      </c>
      <c r="E132" s="157"/>
      <c r="F132" s="157"/>
      <c r="G132" s="99">
        <f t="shared" si="1"/>
        <v>0</v>
      </c>
    </row>
    <row r="133" spans="1:7" ht="27.6" x14ac:dyDescent="0.25">
      <c r="A133" s="102" t="s">
        <v>100</v>
      </c>
      <c r="B133" s="95" t="s">
        <v>280</v>
      </c>
      <c r="C133" s="104">
        <v>4</v>
      </c>
      <c r="D133" s="97" t="s">
        <v>53</v>
      </c>
      <c r="E133" s="157"/>
      <c r="F133" s="157"/>
      <c r="G133" s="99">
        <f t="shared" si="1"/>
        <v>0</v>
      </c>
    </row>
    <row r="134" spans="1:7" x14ac:dyDescent="0.25">
      <c r="A134" s="102" t="s">
        <v>281</v>
      </c>
      <c r="B134" s="103" t="s">
        <v>282</v>
      </c>
      <c r="C134" s="104">
        <v>4</v>
      </c>
      <c r="D134" s="96" t="s">
        <v>53</v>
      </c>
      <c r="E134" s="157"/>
      <c r="F134" s="157"/>
      <c r="G134" s="99">
        <f t="shared" si="1"/>
        <v>0</v>
      </c>
    </row>
    <row r="135" spans="1:7" x14ac:dyDescent="0.25">
      <c r="A135" s="102" t="s">
        <v>283</v>
      </c>
      <c r="B135" s="95" t="s">
        <v>284</v>
      </c>
      <c r="C135" s="104">
        <v>2</v>
      </c>
      <c r="D135" s="97" t="s">
        <v>53</v>
      </c>
      <c r="E135" s="157"/>
      <c r="F135" s="157"/>
      <c r="G135" s="99">
        <f t="shared" si="1"/>
        <v>0</v>
      </c>
    </row>
    <row r="136" spans="1:7" x14ac:dyDescent="0.25">
      <c r="A136" s="102" t="s">
        <v>285</v>
      </c>
      <c r="B136" s="95" t="s">
        <v>286</v>
      </c>
      <c r="C136" s="104">
        <v>1</v>
      </c>
      <c r="D136" s="97" t="s">
        <v>53</v>
      </c>
      <c r="E136" s="157"/>
      <c r="F136" s="157"/>
      <c r="G136" s="99">
        <f t="shared" si="1"/>
        <v>0</v>
      </c>
    </row>
    <row r="137" spans="1:7" x14ac:dyDescent="0.25">
      <c r="A137" s="102" t="s">
        <v>287</v>
      </c>
      <c r="B137" s="95" t="s">
        <v>288</v>
      </c>
      <c r="C137" s="104">
        <v>1</v>
      </c>
      <c r="D137" s="97" t="s">
        <v>53</v>
      </c>
      <c r="E137" s="157"/>
      <c r="F137" s="157"/>
      <c r="G137" s="99">
        <f t="shared" si="1"/>
        <v>0</v>
      </c>
    </row>
    <row r="138" spans="1:7" x14ac:dyDescent="0.25">
      <c r="A138" s="102" t="s">
        <v>289</v>
      </c>
      <c r="B138" s="95" t="s">
        <v>290</v>
      </c>
      <c r="C138" s="104">
        <v>1</v>
      </c>
      <c r="D138" s="97" t="s">
        <v>53</v>
      </c>
      <c r="E138" s="157"/>
      <c r="F138" s="157"/>
      <c r="G138" s="99">
        <f t="shared" si="1"/>
        <v>0</v>
      </c>
    </row>
    <row r="139" spans="1:7" x14ac:dyDescent="0.25">
      <c r="A139" s="105">
        <v>15</v>
      </c>
      <c r="B139" s="101" t="s">
        <v>291</v>
      </c>
      <c r="C139" s="104"/>
      <c r="D139" s="97"/>
      <c r="E139" s="98"/>
      <c r="F139" s="98"/>
      <c r="G139" s="99"/>
    </row>
    <row r="140" spans="1:7" x14ac:dyDescent="0.25">
      <c r="A140" s="102" t="s">
        <v>101</v>
      </c>
      <c r="B140" s="95" t="s">
        <v>292</v>
      </c>
      <c r="C140" s="104">
        <v>5</v>
      </c>
      <c r="D140" s="97" t="s">
        <v>112</v>
      </c>
      <c r="E140" s="157"/>
      <c r="F140" s="157"/>
      <c r="G140" s="99">
        <f t="shared" si="1"/>
        <v>0</v>
      </c>
    </row>
    <row r="141" spans="1:7" x14ac:dyDescent="0.25">
      <c r="A141" s="102" t="s">
        <v>293</v>
      </c>
      <c r="B141" s="95" t="s">
        <v>294</v>
      </c>
      <c r="C141" s="104">
        <v>350</v>
      </c>
      <c r="D141" s="97" t="s">
        <v>112</v>
      </c>
      <c r="E141" s="98" t="s">
        <v>56</v>
      </c>
      <c r="F141" s="157"/>
      <c r="G141" s="99">
        <f t="shared" si="1"/>
        <v>0</v>
      </c>
    </row>
    <row r="142" spans="1:7" x14ac:dyDescent="0.25">
      <c r="A142" s="102" t="s">
        <v>295</v>
      </c>
      <c r="B142" s="95" t="s">
        <v>296</v>
      </c>
      <c r="C142" s="104">
        <v>10</v>
      </c>
      <c r="D142" s="97" t="s">
        <v>76</v>
      </c>
      <c r="E142" s="98" t="s">
        <v>56</v>
      </c>
      <c r="F142" s="157"/>
      <c r="G142" s="99">
        <f t="shared" si="1"/>
        <v>0</v>
      </c>
    </row>
    <row r="143" spans="1:7" x14ac:dyDescent="0.25">
      <c r="A143" s="106"/>
      <c r="B143" s="182" t="s">
        <v>12</v>
      </c>
      <c r="C143" s="182"/>
      <c r="D143" s="182"/>
      <c r="E143" s="107">
        <f>SUMPRODUCT(E16:E142,C16:C142)</f>
        <v>0</v>
      </c>
      <c r="F143" s="107">
        <f>SUMPRODUCT(F16:F142,C16:C142)</f>
        <v>0</v>
      </c>
      <c r="G143" s="108">
        <f>SUM(G14:G142)</f>
        <v>0</v>
      </c>
    </row>
    <row r="144" spans="1:7" x14ac:dyDescent="0.25">
      <c r="A144" s="105">
        <v>16</v>
      </c>
      <c r="B144" s="101" t="s">
        <v>297</v>
      </c>
      <c r="C144" s="104"/>
      <c r="D144" s="96"/>
      <c r="E144" s="98"/>
      <c r="F144" s="98"/>
      <c r="G144" s="99"/>
    </row>
    <row r="145" spans="1:7" x14ac:dyDescent="0.25">
      <c r="A145" s="102" t="s">
        <v>298</v>
      </c>
      <c r="B145" s="95" t="s">
        <v>299</v>
      </c>
      <c r="C145" s="104"/>
      <c r="D145" s="96"/>
      <c r="E145" s="98"/>
      <c r="F145" s="98"/>
      <c r="G145" s="99"/>
    </row>
    <row r="146" spans="1:7" x14ac:dyDescent="0.25">
      <c r="A146" s="102" t="s">
        <v>300</v>
      </c>
      <c r="B146" s="95" t="s">
        <v>301</v>
      </c>
      <c r="C146" s="104">
        <v>15</v>
      </c>
      <c r="D146" s="96" t="s">
        <v>53</v>
      </c>
      <c r="E146" s="98" t="s">
        <v>56</v>
      </c>
      <c r="F146" s="157"/>
      <c r="G146" s="99">
        <f t="shared" ref="G146:G205" si="2">SUM(E146,F146)*C146</f>
        <v>0</v>
      </c>
    </row>
    <row r="147" spans="1:7" x14ac:dyDescent="0.25">
      <c r="A147" s="102" t="s">
        <v>302</v>
      </c>
      <c r="B147" s="95" t="s">
        <v>303</v>
      </c>
      <c r="C147" s="104">
        <v>25</v>
      </c>
      <c r="D147" s="96" t="s">
        <v>112</v>
      </c>
      <c r="E147" s="157"/>
      <c r="F147" s="157"/>
      <c r="G147" s="99">
        <f t="shared" si="2"/>
        <v>0</v>
      </c>
    </row>
    <row r="148" spans="1:7" x14ac:dyDescent="0.25">
      <c r="A148" s="102" t="s">
        <v>304</v>
      </c>
      <c r="B148" s="95" t="s">
        <v>305</v>
      </c>
      <c r="C148" s="104">
        <v>20</v>
      </c>
      <c r="D148" s="96" t="s">
        <v>112</v>
      </c>
      <c r="E148" s="98" t="s">
        <v>56</v>
      </c>
      <c r="F148" s="157"/>
      <c r="G148" s="99">
        <f t="shared" si="2"/>
        <v>0</v>
      </c>
    </row>
    <row r="149" spans="1:7" x14ac:dyDescent="0.25">
      <c r="A149" s="102" t="s">
        <v>306</v>
      </c>
      <c r="B149" s="95" t="s">
        <v>307</v>
      </c>
      <c r="C149" s="104">
        <v>5</v>
      </c>
      <c r="D149" s="96" t="s">
        <v>112</v>
      </c>
      <c r="E149" s="157"/>
      <c r="F149" s="157"/>
      <c r="G149" s="99">
        <f t="shared" si="2"/>
        <v>0</v>
      </c>
    </row>
    <row r="150" spans="1:7" x14ac:dyDescent="0.25">
      <c r="A150" s="102" t="s">
        <v>308</v>
      </c>
      <c r="B150" s="95" t="s">
        <v>309</v>
      </c>
      <c r="C150" s="104">
        <v>15</v>
      </c>
      <c r="D150" s="96" t="s">
        <v>112</v>
      </c>
      <c r="E150" s="98" t="s">
        <v>56</v>
      </c>
      <c r="F150" s="157"/>
      <c r="G150" s="99">
        <f t="shared" si="2"/>
        <v>0</v>
      </c>
    </row>
    <row r="151" spans="1:7" x14ac:dyDescent="0.25">
      <c r="A151" s="102" t="s">
        <v>310</v>
      </c>
      <c r="B151" s="95" t="s">
        <v>311</v>
      </c>
      <c r="C151" s="104">
        <v>20</v>
      </c>
      <c r="D151" s="96" t="s">
        <v>112</v>
      </c>
      <c r="E151" s="98" t="s">
        <v>56</v>
      </c>
      <c r="F151" s="157"/>
      <c r="G151" s="99">
        <f t="shared" si="2"/>
        <v>0</v>
      </c>
    </row>
    <row r="152" spans="1:7" x14ac:dyDescent="0.25">
      <c r="A152" s="102" t="s">
        <v>312</v>
      </c>
      <c r="B152" s="95" t="s">
        <v>313</v>
      </c>
      <c r="C152" s="104">
        <v>200</v>
      </c>
      <c r="D152" s="96" t="s">
        <v>59</v>
      </c>
      <c r="E152" s="98" t="s">
        <v>56</v>
      </c>
      <c r="F152" s="157"/>
      <c r="G152" s="99">
        <f t="shared" si="2"/>
        <v>0</v>
      </c>
    </row>
    <row r="153" spans="1:7" ht="41.4" x14ac:dyDescent="0.25">
      <c r="A153" s="102" t="s">
        <v>314</v>
      </c>
      <c r="B153" s="95" t="s">
        <v>315</v>
      </c>
      <c r="C153" s="104"/>
      <c r="D153" s="96"/>
      <c r="E153" s="98"/>
      <c r="F153" s="98"/>
      <c r="G153" s="99"/>
    </row>
    <row r="154" spans="1:7" x14ac:dyDescent="0.25">
      <c r="A154" s="102" t="s">
        <v>316</v>
      </c>
      <c r="B154" s="95" t="s">
        <v>317</v>
      </c>
      <c r="C154" s="104">
        <v>6</v>
      </c>
      <c r="D154" s="96" t="s">
        <v>53</v>
      </c>
      <c r="E154" s="98" t="s">
        <v>56</v>
      </c>
      <c r="F154" s="157"/>
      <c r="G154" s="99">
        <f t="shared" si="2"/>
        <v>0</v>
      </c>
    </row>
    <row r="155" spans="1:7" x14ac:dyDescent="0.25">
      <c r="A155" s="102" t="s">
        <v>318</v>
      </c>
      <c r="B155" s="95" t="s">
        <v>319</v>
      </c>
      <c r="C155" s="104">
        <v>25</v>
      </c>
      <c r="D155" s="96" t="s">
        <v>53</v>
      </c>
      <c r="E155" s="98" t="s">
        <v>56</v>
      </c>
      <c r="F155" s="157"/>
      <c r="G155" s="99">
        <f t="shared" si="2"/>
        <v>0</v>
      </c>
    </row>
    <row r="156" spans="1:7" x14ac:dyDescent="0.25">
      <c r="A156" s="102" t="s">
        <v>320</v>
      </c>
      <c r="B156" s="95" t="s">
        <v>321</v>
      </c>
      <c r="C156" s="104">
        <v>2</v>
      </c>
      <c r="D156" s="96" t="s">
        <v>53</v>
      </c>
      <c r="E156" s="98" t="s">
        <v>56</v>
      </c>
      <c r="F156" s="157"/>
      <c r="G156" s="99">
        <f t="shared" si="2"/>
        <v>0</v>
      </c>
    </row>
    <row r="157" spans="1:7" x14ac:dyDescent="0.25">
      <c r="A157" s="102" t="s">
        <v>322</v>
      </c>
      <c r="B157" s="95" t="s">
        <v>323</v>
      </c>
      <c r="C157" s="104">
        <v>1</v>
      </c>
      <c r="D157" s="96" t="s">
        <v>53</v>
      </c>
      <c r="E157" s="98" t="s">
        <v>56</v>
      </c>
      <c r="F157" s="157"/>
      <c r="G157" s="99">
        <f t="shared" si="2"/>
        <v>0</v>
      </c>
    </row>
    <row r="158" spans="1:7" x14ac:dyDescent="0.25">
      <c r="A158" s="102" t="s">
        <v>324</v>
      </c>
      <c r="B158" s="95" t="s">
        <v>325</v>
      </c>
      <c r="C158" s="104">
        <v>1</v>
      </c>
      <c r="D158" s="96" t="s">
        <v>53</v>
      </c>
      <c r="E158" s="98" t="s">
        <v>56</v>
      </c>
      <c r="F158" s="157"/>
      <c r="G158" s="99">
        <f t="shared" si="2"/>
        <v>0</v>
      </c>
    </row>
    <row r="159" spans="1:7" x14ac:dyDescent="0.25">
      <c r="A159" s="102" t="s">
        <v>326</v>
      </c>
      <c r="B159" s="95" t="s">
        <v>327</v>
      </c>
      <c r="C159" s="104">
        <v>1</v>
      </c>
      <c r="D159" s="96" t="s">
        <v>53</v>
      </c>
      <c r="E159" s="98" t="s">
        <v>56</v>
      </c>
      <c r="F159" s="157"/>
      <c r="G159" s="99">
        <f t="shared" si="2"/>
        <v>0</v>
      </c>
    </row>
    <row r="160" spans="1:7" x14ac:dyDescent="0.25">
      <c r="A160" s="102" t="s">
        <v>328</v>
      </c>
      <c r="B160" s="95" t="s">
        <v>77</v>
      </c>
      <c r="C160" s="104">
        <v>5</v>
      </c>
      <c r="D160" s="96" t="s">
        <v>53</v>
      </c>
      <c r="E160" s="98" t="s">
        <v>56</v>
      </c>
      <c r="F160" s="157"/>
      <c r="G160" s="99">
        <f t="shared" si="2"/>
        <v>0</v>
      </c>
    </row>
    <row r="161" spans="1:7" x14ac:dyDescent="0.25">
      <c r="A161" s="102" t="s">
        <v>329</v>
      </c>
      <c r="B161" s="95" t="s">
        <v>330</v>
      </c>
      <c r="C161" s="104">
        <v>3</v>
      </c>
      <c r="D161" s="96" t="s">
        <v>53</v>
      </c>
      <c r="E161" s="157"/>
      <c r="F161" s="157"/>
      <c r="G161" s="99">
        <f t="shared" si="2"/>
        <v>0</v>
      </c>
    </row>
    <row r="162" spans="1:7" x14ac:dyDescent="0.25">
      <c r="A162" s="102" t="s">
        <v>331</v>
      </c>
      <c r="B162" s="95" t="s">
        <v>332</v>
      </c>
      <c r="C162" s="104">
        <v>18</v>
      </c>
      <c r="D162" s="96" t="s">
        <v>112</v>
      </c>
      <c r="E162" s="98" t="s">
        <v>56</v>
      </c>
      <c r="F162" s="157"/>
      <c r="G162" s="99">
        <f t="shared" si="2"/>
        <v>0</v>
      </c>
    </row>
    <row r="163" spans="1:7" x14ac:dyDescent="0.25">
      <c r="A163" s="102" t="s">
        <v>333</v>
      </c>
      <c r="B163" s="95" t="s">
        <v>334</v>
      </c>
      <c r="C163" s="104">
        <v>1</v>
      </c>
      <c r="D163" s="96" t="s">
        <v>53</v>
      </c>
      <c r="E163" s="157"/>
      <c r="F163" s="157"/>
      <c r="G163" s="99">
        <f t="shared" si="2"/>
        <v>0</v>
      </c>
    </row>
    <row r="164" spans="1:7" x14ac:dyDescent="0.25">
      <c r="A164" s="102" t="s">
        <v>335</v>
      </c>
      <c r="B164" s="95" t="s">
        <v>336</v>
      </c>
      <c r="C164" s="104">
        <v>1</v>
      </c>
      <c r="D164" s="96" t="s">
        <v>53</v>
      </c>
      <c r="E164" s="98" t="s">
        <v>56</v>
      </c>
      <c r="F164" s="157"/>
      <c r="G164" s="99">
        <f t="shared" si="2"/>
        <v>0</v>
      </c>
    </row>
    <row r="165" spans="1:7" ht="41.4" x14ac:dyDescent="0.25">
      <c r="A165" s="102" t="s">
        <v>337</v>
      </c>
      <c r="B165" s="95" t="s">
        <v>338</v>
      </c>
      <c r="C165" s="104">
        <v>2</v>
      </c>
      <c r="D165" s="96" t="s">
        <v>53</v>
      </c>
      <c r="E165" s="98" t="s">
        <v>56</v>
      </c>
      <c r="F165" s="157"/>
      <c r="G165" s="99">
        <f t="shared" si="2"/>
        <v>0</v>
      </c>
    </row>
    <row r="166" spans="1:7" ht="27.6" x14ac:dyDescent="0.25">
      <c r="A166" s="102" t="s">
        <v>339</v>
      </c>
      <c r="B166" s="95" t="s">
        <v>340</v>
      </c>
      <c r="C166" s="104">
        <v>1</v>
      </c>
      <c r="D166" s="96" t="s">
        <v>53</v>
      </c>
      <c r="E166" s="98" t="s">
        <v>56</v>
      </c>
      <c r="F166" s="157"/>
      <c r="G166" s="99">
        <f t="shared" si="2"/>
        <v>0</v>
      </c>
    </row>
    <row r="167" spans="1:7" x14ac:dyDescent="0.25">
      <c r="A167" s="102" t="s">
        <v>341</v>
      </c>
      <c r="B167" s="95" t="s">
        <v>342</v>
      </c>
      <c r="C167" s="104"/>
      <c r="D167" s="96"/>
      <c r="E167" s="98"/>
      <c r="F167" s="98"/>
      <c r="G167" s="99"/>
    </row>
    <row r="168" spans="1:7" x14ac:dyDescent="0.25">
      <c r="A168" s="102" t="s">
        <v>343</v>
      </c>
      <c r="B168" s="95" t="s">
        <v>243</v>
      </c>
      <c r="C168" s="104">
        <v>12</v>
      </c>
      <c r="D168" s="96" t="s">
        <v>112</v>
      </c>
      <c r="E168" s="98" t="s">
        <v>56</v>
      </c>
      <c r="F168" s="157"/>
      <c r="G168" s="99">
        <f t="shared" si="2"/>
        <v>0</v>
      </c>
    </row>
    <row r="169" spans="1:7" x14ac:dyDescent="0.25">
      <c r="A169" s="102" t="s">
        <v>344</v>
      </c>
      <c r="B169" s="95" t="s">
        <v>345</v>
      </c>
      <c r="C169" s="104">
        <v>3</v>
      </c>
      <c r="D169" s="96" t="s">
        <v>53</v>
      </c>
      <c r="E169" s="98" t="s">
        <v>56</v>
      </c>
      <c r="F169" s="157"/>
      <c r="G169" s="99">
        <f t="shared" si="2"/>
        <v>0</v>
      </c>
    </row>
    <row r="170" spans="1:7" x14ac:dyDescent="0.25">
      <c r="A170" s="102" t="s">
        <v>346</v>
      </c>
      <c r="B170" s="95" t="s">
        <v>347</v>
      </c>
      <c r="C170" s="104">
        <v>3</v>
      </c>
      <c r="D170" s="96" t="s">
        <v>53</v>
      </c>
      <c r="E170" s="98" t="s">
        <v>56</v>
      </c>
      <c r="F170" s="157"/>
      <c r="G170" s="99">
        <f t="shared" si="2"/>
        <v>0</v>
      </c>
    </row>
    <row r="171" spans="1:7" x14ac:dyDescent="0.25">
      <c r="A171" s="102" t="s">
        <v>348</v>
      </c>
      <c r="B171" s="95" t="s">
        <v>224</v>
      </c>
      <c r="C171" s="104">
        <v>8</v>
      </c>
      <c r="D171" s="96" t="s">
        <v>53</v>
      </c>
      <c r="E171" s="98" t="s">
        <v>56</v>
      </c>
      <c r="F171" s="157"/>
      <c r="G171" s="99">
        <f t="shared" si="2"/>
        <v>0</v>
      </c>
    </row>
    <row r="172" spans="1:7" x14ac:dyDescent="0.25">
      <c r="A172" s="102" t="s">
        <v>349</v>
      </c>
      <c r="B172" s="95" t="s">
        <v>350</v>
      </c>
      <c r="C172" s="104"/>
      <c r="D172" s="96"/>
      <c r="E172" s="98"/>
      <c r="F172" s="98"/>
      <c r="G172" s="99"/>
    </row>
    <row r="173" spans="1:7" ht="27.6" x14ac:dyDescent="0.25">
      <c r="A173" s="102" t="s">
        <v>351</v>
      </c>
      <c r="B173" s="95" t="s">
        <v>352</v>
      </c>
      <c r="C173" s="104">
        <v>60</v>
      </c>
      <c r="D173" s="96" t="s">
        <v>112</v>
      </c>
      <c r="E173" s="157"/>
      <c r="F173" s="157"/>
      <c r="G173" s="99">
        <f t="shared" si="2"/>
        <v>0</v>
      </c>
    </row>
    <row r="174" spans="1:7" x14ac:dyDescent="0.25">
      <c r="A174" s="102" t="s">
        <v>353</v>
      </c>
      <c r="B174" s="95" t="s">
        <v>354</v>
      </c>
      <c r="C174" s="104">
        <v>12</v>
      </c>
      <c r="D174" s="96" t="s">
        <v>112</v>
      </c>
      <c r="E174" s="157"/>
      <c r="F174" s="157"/>
      <c r="G174" s="99">
        <f t="shared" si="2"/>
        <v>0</v>
      </c>
    </row>
    <row r="175" spans="1:7" x14ac:dyDescent="0.25">
      <c r="A175" s="102" t="s">
        <v>355</v>
      </c>
      <c r="B175" s="95" t="s">
        <v>356</v>
      </c>
      <c r="C175" s="104">
        <v>3</v>
      </c>
      <c r="D175" s="96" t="s">
        <v>53</v>
      </c>
      <c r="E175" s="157"/>
      <c r="F175" s="157"/>
      <c r="G175" s="99">
        <f t="shared" si="2"/>
        <v>0</v>
      </c>
    </row>
    <row r="176" spans="1:7" ht="27.6" x14ac:dyDescent="0.25">
      <c r="A176" s="102" t="s">
        <v>357</v>
      </c>
      <c r="B176" s="95" t="s">
        <v>159</v>
      </c>
      <c r="C176" s="104">
        <v>250</v>
      </c>
      <c r="D176" s="96" t="s">
        <v>112</v>
      </c>
      <c r="E176" s="157"/>
      <c r="F176" s="157"/>
      <c r="G176" s="99">
        <f t="shared" si="2"/>
        <v>0</v>
      </c>
    </row>
    <row r="177" spans="1:7" x14ac:dyDescent="0.25">
      <c r="A177" s="102" t="s">
        <v>358</v>
      </c>
      <c r="B177" s="95" t="s">
        <v>359</v>
      </c>
      <c r="C177" s="104">
        <v>15</v>
      </c>
      <c r="D177" s="96" t="s">
        <v>53</v>
      </c>
      <c r="E177" s="157"/>
      <c r="F177" s="157"/>
      <c r="G177" s="99">
        <f t="shared" si="2"/>
        <v>0</v>
      </c>
    </row>
    <row r="178" spans="1:7" x14ac:dyDescent="0.25">
      <c r="A178" s="102" t="s">
        <v>360</v>
      </c>
      <c r="B178" s="95" t="s">
        <v>114</v>
      </c>
      <c r="C178" s="104">
        <v>10</v>
      </c>
      <c r="D178" s="96" t="s">
        <v>110</v>
      </c>
      <c r="E178" s="157"/>
      <c r="F178" s="157"/>
      <c r="G178" s="99">
        <f t="shared" si="2"/>
        <v>0</v>
      </c>
    </row>
    <row r="179" spans="1:7" x14ac:dyDescent="0.25">
      <c r="A179" s="106"/>
      <c r="B179" s="182" t="s">
        <v>807</v>
      </c>
      <c r="C179" s="182"/>
      <c r="D179" s="182"/>
      <c r="E179" s="107">
        <f>SUMPRODUCT(E146:E178,C146:C178)</f>
        <v>0</v>
      </c>
      <c r="F179" s="107">
        <f>SUMPRODUCT(F146:F178,C146:C178)</f>
        <v>0</v>
      </c>
      <c r="G179" s="108">
        <f>SUM(G146:G178)</f>
        <v>0</v>
      </c>
    </row>
    <row r="180" spans="1:7" x14ac:dyDescent="0.25">
      <c r="A180" s="109"/>
      <c r="B180" s="183" t="s">
        <v>808</v>
      </c>
      <c r="C180" s="183"/>
      <c r="D180" s="184"/>
      <c r="E180" s="110">
        <f>SUM(E143,E179)</f>
        <v>0</v>
      </c>
      <c r="F180" s="110">
        <f t="shared" ref="F180:G180" si="3">SUM(F143,F179)</f>
        <v>0</v>
      </c>
      <c r="G180" s="111">
        <f t="shared" si="3"/>
        <v>0</v>
      </c>
    </row>
    <row r="181" spans="1:7" x14ac:dyDescent="0.25">
      <c r="A181" s="112" t="s">
        <v>361</v>
      </c>
      <c r="B181" s="113" t="s">
        <v>362</v>
      </c>
      <c r="C181" s="114"/>
      <c r="D181" s="115"/>
      <c r="E181" s="116"/>
      <c r="F181" s="116"/>
      <c r="G181" s="117"/>
    </row>
    <row r="182" spans="1:7" x14ac:dyDescent="0.25">
      <c r="A182" s="92">
        <v>17</v>
      </c>
      <c r="B182" s="118" t="s">
        <v>363</v>
      </c>
      <c r="C182" s="119"/>
      <c r="D182" s="73"/>
      <c r="E182" s="120"/>
      <c r="F182" s="120"/>
      <c r="G182" s="121"/>
    </row>
    <row r="183" spans="1:7" x14ac:dyDescent="0.25">
      <c r="A183" s="102" t="s">
        <v>364</v>
      </c>
      <c r="B183" s="95" t="s">
        <v>365</v>
      </c>
      <c r="C183" s="104"/>
      <c r="D183" s="96"/>
      <c r="E183" s="98"/>
      <c r="F183" s="98"/>
      <c r="G183" s="99"/>
    </row>
    <row r="184" spans="1:7" x14ac:dyDescent="0.25">
      <c r="A184" s="102" t="s">
        <v>366</v>
      </c>
      <c r="B184" s="95" t="s">
        <v>367</v>
      </c>
      <c r="C184" s="104">
        <v>117</v>
      </c>
      <c r="D184" s="96" t="s">
        <v>59</v>
      </c>
      <c r="E184" s="157"/>
      <c r="F184" s="157"/>
      <c r="G184" s="99">
        <f t="shared" si="2"/>
        <v>0</v>
      </c>
    </row>
    <row r="185" spans="1:7" x14ac:dyDescent="0.25">
      <c r="A185" s="102" t="s">
        <v>368</v>
      </c>
      <c r="B185" s="95" t="s">
        <v>369</v>
      </c>
      <c r="C185" s="104">
        <v>87</v>
      </c>
      <c r="D185" s="96" t="s">
        <v>59</v>
      </c>
      <c r="E185" s="157"/>
      <c r="F185" s="157"/>
      <c r="G185" s="99">
        <f t="shared" si="2"/>
        <v>0</v>
      </c>
    </row>
    <row r="186" spans="1:7" x14ac:dyDescent="0.25">
      <c r="A186" s="102" t="s">
        <v>370</v>
      </c>
      <c r="B186" s="95" t="s">
        <v>371</v>
      </c>
      <c r="C186" s="104">
        <v>90</v>
      </c>
      <c r="D186" s="96" t="s">
        <v>59</v>
      </c>
      <c r="E186" s="157"/>
      <c r="F186" s="157"/>
      <c r="G186" s="99">
        <f t="shared" si="2"/>
        <v>0</v>
      </c>
    </row>
    <row r="187" spans="1:7" x14ac:dyDescent="0.25">
      <c r="A187" s="102" t="s">
        <v>372</v>
      </c>
      <c r="B187" s="95" t="s">
        <v>373</v>
      </c>
      <c r="C187" s="104">
        <v>60</v>
      </c>
      <c r="D187" s="96" t="s">
        <v>59</v>
      </c>
      <c r="E187" s="157"/>
      <c r="F187" s="157"/>
      <c r="G187" s="99">
        <f t="shared" si="2"/>
        <v>0</v>
      </c>
    </row>
    <row r="188" spans="1:7" x14ac:dyDescent="0.25">
      <c r="A188" s="102" t="s">
        <v>374</v>
      </c>
      <c r="B188" s="95" t="s">
        <v>375</v>
      </c>
      <c r="C188" s="104">
        <v>11</v>
      </c>
      <c r="D188" s="96" t="s">
        <v>376</v>
      </c>
      <c r="E188" s="157"/>
      <c r="F188" s="157"/>
      <c r="G188" s="99">
        <f t="shared" si="2"/>
        <v>0</v>
      </c>
    </row>
    <row r="189" spans="1:7" x14ac:dyDescent="0.25">
      <c r="A189" s="102" t="s">
        <v>377</v>
      </c>
      <c r="B189" s="95" t="s">
        <v>378</v>
      </c>
      <c r="C189" s="104">
        <v>4</v>
      </c>
      <c r="D189" s="96" t="s">
        <v>376</v>
      </c>
      <c r="E189" s="157"/>
      <c r="F189" s="157"/>
      <c r="G189" s="99">
        <f t="shared" si="2"/>
        <v>0</v>
      </c>
    </row>
    <row r="190" spans="1:7" x14ac:dyDescent="0.25">
      <c r="A190" s="102" t="s">
        <v>379</v>
      </c>
      <c r="B190" s="95" t="s">
        <v>380</v>
      </c>
      <c r="C190" s="104">
        <v>18</v>
      </c>
      <c r="D190" s="96" t="s">
        <v>59</v>
      </c>
      <c r="E190" s="157"/>
      <c r="F190" s="157"/>
      <c r="G190" s="99">
        <f t="shared" si="2"/>
        <v>0</v>
      </c>
    </row>
    <row r="191" spans="1:7" x14ac:dyDescent="0.25">
      <c r="A191" s="102" t="s">
        <v>381</v>
      </c>
      <c r="B191" s="95" t="s">
        <v>382</v>
      </c>
      <c r="C191" s="104">
        <v>15</v>
      </c>
      <c r="D191" s="96" t="s">
        <v>59</v>
      </c>
      <c r="E191" s="157"/>
      <c r="F191" s="157"/>
      <c r="G191" s="99">
        <f t="shared" si="2"/>
        <v>0</v>
      </c>
    </row>
    <row r="192" spans="1:7" ht="27.6" x14ac:dyDescent="0.25">
      <c r="A192" s="102" t="s">
        <v>383</v>
      </c>
      <c r="B192" s="95" t="s">
        <v>384</v>
      </c>
      <c r="C192" s="104">
        <v>1</v>
      </c>
      <c r="D192" s="96" t="s">
        <v>53</v>
      </c>
      <c r="E192" s="157"/>
      <c r="F192" s="157"/>
      <c r="G192" s="99">
        <f t="shared" si="2"/>
        <v>0</v>
      </c>
    </row>
    <row r="193" spans="1:7" x14ac:dyDescent="0.25">
      <c r="A193" s="102" t="s">
        <v>385</v>
      </c>
      <c r="B193" s="95" t="s">
        <v>386</v>
      </c>
      <c r="C193" s="104"/>
      <c r="D193" s="96"/>
      <c r="E193" s="98"/>
      <c r="F193" s="98"/>
      <c r="G193" s="99"/>
    </row>
    <row r="194" spans="1:7" x14ac:dyDescent="0.25">
      <c r="A194" s="102" t="s">
        <v>387</v>
      </c>
      <c r="B194" s="95" t="s">
        <v>388</v>
      </c>
      <c r="C194" s="104">
        <v>20</v>
      </c>
      <c r="D194" s="96" t="s">
        <v>59</v>
      </c>
      <c r="E194" s="157"/>
      <c r="F194" s="157"/>
      <c r="G194" s="99">
        <f t="shared" si="2"/>
        <v>0</v>
      </c>
    </row>
    <row r="195" spans="1:7" x14ac:dyDescent="0.25">
      <c r="A195" s="102" t="s">
        <v>389</v>
      </c>
      <c r="B195" s="95" t="s">
        <v>390</v>
      </c>
      <c r="C195" s="104">
        <v>20</v>
      </c>
      <c r="D195" s="96" t="s">
        <v>59</v>
      </c>
      <c r="E195" s="157"/>
      <c r="F195" s="157"/>
      <c r="G195" s="99">
        <f t="shared" si="2"/>
        <v>0</v>
      </c>
    </row>
    <row r="196" spans="1:7" x14ac:dyDescent="0.25">
      <c r="A196" s="102" t="s">
        <v>391</v>
      </c>
      <c r="B196" s="95" t="s">
        <v>392</v>
      </c>
      <c r="C196" s="104">
        <v>30</v>
      </c>
      <c r="D196" s="96" t="s">
        <v>59</v>
      </c>
      <c r="E196" s="157"/>
      <c r="F196" s="157"/>
      <c r="G196" s="99">
        <f t="shared" si="2"/>
        <v>0</v>
      </c>
    </row>
    <row r="197" spans="1:7" x14ac:dyDescent="0.25">
      <c r="A197" s="102" t="s">
        <v>393</v>
      </c>
      <c r="B197" s="95" t="s">
        <v>394</v>
      </c>
      <c r="C197" s="104">
        <v>200</v>
      </c>
      <c r="D197" s="96" t="s">
        <v>59</v>
      </c>
      <c r="E197" s="157"/>
      <c r="F197" s="157"/>
      <c r="G197" s="99">
        <f t="shared" si="2"/>
        <v>0</v>
      </c>
    </row>
    <row r="198" spans="1:7" x14ac:dyDescent="0.25">
      <c r="A198" s="102" t="s">
        <v>395</v>
      </c>
      <c r="B198" s="95" t="s">
        <v>396</v>
      </c>
      <c r="C198" s="104">
        <v>1</v>
      </c>
      <c r="D198" s="96" t="s">
        <v>397</v>
      </c>
      <c r="E198" s="157"/>
      <c r="F198" s="157"/>
      <c r="G198" s="99">
        <f t="shared" si="2"/>
        <v>0</v>
      </c>
    </row>
    <row r="199" spans="1:7" x14ac:dyDescent="0.25">
      <c r="A199" s="102" t="s">
        <v>398</v>
      </c>
      <c r="B199" s="95" t="s">
        <v>399</v>
      </c>
      <c r="C199" s="104">
        <v>2</v>
      </c>
      <c r="D199" s="96" t="s">
        <v>397</v>
      </c>
      <c r="E199" s="157"/>
      <c r="F199" s="157"/>
      <c r="G199" s="99">
        <f t="shared" si="2"/>
        <v>0</v>
      </c>
    </row>
    <row r="200" spans="1:7" x14ac:dyDescent="0.25">
      <c r="A200" s="102" t="s">
        <v>400</v>
      </c>
      <c r="B200" s="95" t="s">
        <v>401</v>
      </c>
      <c r="C200" s="104">
        <v>1</v>
      </c>
      <c r="D200" s="96" t="s">
        <v>53</v>
      </c>
      <c r="E200" s="157"/>
      <c r="F200" s="157"/>
      <c r="G200" s="99">
        <f t="shared" si="2"/>
        <v>0</v>
      </c>
    </row>
    <row r="201" spans="1:7" ht="27.6" x14ac:dyDescent="0.25">
      <c r="A201" s="102" t="s">
        <v>402</v>
      </c>
      <c r="B201" s="95" t="s">
        <v>403</v>
      </c>
      <c r="C201" s="104">
        <v>1</v>
      </c>
      <c r="D201" s="96" t="s">
        <v>53</v>
      </c>
      <c r="E201" s="157"/>
      <c r="F201" s="157"/>
      <c r="G201" s="99">
        <f t="shared" si="2"/>
        <v>0</v>
      </c>
    </row>
    <row r="202" spans="1:7" x14ac:dyDescent="0.25">
      <c r="A202" s="102" t="s">
        <v>404</v>
      </c>
      <c r="B202" s="95" t="s">
        <v>405</v>
      </c>
      <c r="C202" s="104"/>
      <c r="D202" s="96"/>
      <c r="E202" s="98"/>
      <c r="F202" s="98"/>
      <c r="G202" s="99"/>
    </row>
    <row r="203" spans="1:7" x14ac:dyDescent="0.25">
      <c r="A203" s="102" t="s">
        <v>406</v>
      </c>
      <c r="B203" s="95" t="s">
        <v>407</v>
      </c>
      <c r="C203" s="104">
        <v>30</v>
      </c>
      <c r="D203" s="96" t="s">
        <v>112</v>
      </c>
      <c r="E203" s="157"/>
      <c r="F203" s="157"/>
      <c r="G203" s="99">
        <f t="shared" si="2"/>
        <v>0</v>
      </c>
    </row>
    <row r="204" spans="1:7" x14ac:dyDescent="0.25">
      <c r="A204" s="102" t="s">
        <v>408</v>
      </c>
      <c r="B204" s="95" t="s">
        <v>409</v>
      </c>
      <c r="C204" s="104">
        <v>10</v>
      </c>
      <c r="D204" s="96" t="s">
        <v>59</v>
      </c>
      <c r="E204" s="157"/>
      <c r="F204" s="157"/>
      <c r="G204" s="99">
        <f t="shared" si="2"/>
        <v>0</v>
      </c>
    </row>
    <row r="205" spans="1:7" ht="27.6" x14ac:dyDescent="0.25">
      <c r="A205" s="102" t="s">
        <v>410</v>
      </c>
      <c r="B205" s="95" t="s">
        <v>411</v>
      </c>
      <c r="C205" s="104">
        <v>1</v>
      </c>
      <c r="D205" s="96" t="s">
        <v>53</v>
      </c>
      <c r="E205" s="157"/>
      <c r="F205" s="157"/>
      <c r="G205" s="99">
        <f t="shared" si="2"/>
        <v>0</v>
      </c>
    </row>
    <row r="206" spans="1:7" x14ac:dyDescent="0.25">
      <c r="A206" s="102" t="s">
        <v>412</v>
      </c>
      <c r="B206" s="95" t="s">
        <v>413</v>
      </c>
      <c r="C206" s="104">
        <v>2</v>
      </c>
      <c r="D206" s="96" t="s">
        <v>53</v>
      </c>
      <c r="E206" s="157"/>
      <c r="F206" s="157"/>
      <c r="G206" s="99">
        <f t="shared" ref="G206:G269" si="4">SUM(E206,F206)*C206</f>
        <v>0</v>
      </c>
    </row>
    <row r="207" spans="1:7" ht="27.6" x14ac:dyDescent="0.25">
      <c r="A207" s="102" t="s">
        <v>414</v>
      </c>
      <c r="B207" s="95" t="s">
        <v>415</v>
      </c>
      <c r="C207" s="104">
        <v>4</v>
      </c>
      <c r="D207" s="96" t="s">
        <v>397</v>
      </c>
      <c r="E207" s="157"/>
      <c r="F207" s="157"/>
      <c r="G207" s="99">
        <f t="shared" si="4"/>
        <v>0</v>
      </c>
    </row>
    <row r="208" spans="1:7" ht="27.6" x14ac:dyDescent="0.25">
      <c r="A208" s="102" t="s">
        <v>416</v>
      </c>
      <c r="B208" s="95" t="s">
        <v>417</v>
      </c>
      <c r="C208" s="104">
        <v>1</v>
      </c>
      <c r="D208" s="96" t="s">
        <v>397</v>
      </c>
      <c r="E208" s="157"/>
      <c r="F208" s="157"/>
      <c r="G208" s="99">
        <f t="shared" si="4"/>
        <v>0</v>
      </c>
    </row>
    <row r="209" spans="1:7" ht="27.6" x14ac:dyDescent="0.25">
      <c r="A209" s="102" t="s">
        <v>418</v>
      </c>
      <c r="B209" s="95" t="s">
        <v>419</v>
      </c>
      <c r="C209" s="104">
        <v>1</v>
      </c>
      <c r="D209" s="96" t="s">
        <v>397</v>
      </c>
      <c r="E209" s="157"/>
      <c r="F209" s="157"/>
      <c r="G209" s="99">
        <f t="shared" si="4"/>
        <v>0</v>
      </c>
    </row>
    <row r="210" spans="1:7" ht="27.6" x14ac:dyDescent="0.25">
      <c r="A210" s="102" t="s">
        <v>420</v>
      </c>
      <c r="B210" s="95" t="s">
        <v>421</v>
      </c>
      <c r="C210" s="104">
        <v>4</v>
      </c>
      <c r="D210" s="96" t="s">
        <v>397</v>
      </c>
      <c r="E210" s="157"/>
      <c r="F210" s="157"/>
      <c r="G210" s="99">
        <f t="shared" si="4"/>
        <v>0</v>
      </c>
    </row>
    <row r="211" spans="1:7" ht="27.6" x14ac:dyDescent="0.25">
      <c r="A211" s="102" t="s">
        <v>422</v>
      </c>
      <c r="B211" s="95" t="s">
        <v>423</v>
      </c>
      <c r="C211" s="104">
        <v>6</v>
      </c>
      <c r="D211" s="96" t="s">
        <v>59</v>
      </c>
      <c r="E211" s="157"/>
      <c r="F211" s="157"/>
      <c r="G211" s="99">
        <f t="shared" si="4"/>
        <v>0</v>
      </c>
    </row>
    <row r="212" spans="1:7" x14ac:dyDescent="0.25">
      <c r="A212" s="102" t="s">
        <v>424</v>
      </c>
      <c r="B212" s="95" t="s">
        <v>425</v>
      </c>
      <c r="C212" s="104">
        <v>1</v>
      </c>
      <c r="D212" s="96" t="s">
        <v>53</v>
      </c>
      <c r="E212" s="157"/>
      <c r="F212" s="157"/>
      <c r="G212" s="99">
        <f t="shared" si="4"/>
        <v>0</v>
      </c>
    </row>
    <row r="213" spans="1:7" ht="27.6" x14ac:dyDescent="0.25">
      <c r="A213" s="102" t="s">
        <v>426</v>
      </c>
      <c r="B213" s="95" t="s">
        <v>427</v>
      </c>
      <c r="C213" s="104">
        <v>1</v>
      </c>
      <c r="D213" s="96" t="s">
        <v>53</v>
      </c>
      <c r="E213" s="157"/>
      <c r="F213" s="157"/>
      <c r="G213" s="99">
        <f t="shared" si="4"/>
        <v>0</v>
      </c>
    </row>
    <row r="214" spans="1:7" x14ac:dyDescent="0.25">
      <c r="A214" s="102" t="s">
        <v>428</v>
      </c>
      <c r="B214" s="95" t="s">
        <v>429</v>
      </c>
      <c r="C214" s="104"/>
      <c r="D214" s="96"/>
      <c r="E214" s="98"/>
      <c r="F214" s="98"/>
      <c r="G214" s="99"/>
    </row>
    <row r="215" spans="1:7" ht="41.4" x14ac:dyDescent="0.25">
      <c r="A215" s="102" t="s">
        <v>430</v>
      </c>
      <c r="B215" s="95" t="s">
        <v>431</v>
      </c>
      <c r="C215" s="104">
        <v>1</v>
      </c>
      <c r="D215" s="96" t="s">
        <v>397</v>
      </c>
      <c r="E215" s="157"/>
      <c r="F215" s="157"/>
      <c r="G215" s="99">
        <f t="shared" si="4"/>
        <v>0</v>
      </c>
    </row>
    <row r="216" spans="1:7" ht="41.4" x14ac:dyDescent="0.25">
      <c r="A216" s="102" t="s">
        <v>432</v>
      </c>
      <c r="B216" s="95" t="s">
        <v>433</v>
      </c>
      <c r="C216" s="104">
        <v>2</v>
      </c>
      <c r="D216" s="96" t="s">
        <v>397</v>
      </c>
      <c r="E216" s="157"/>
      <c r="F216" s="157"/>
      <c r="G216" s="99">
        <f t="shared" si="4"/>
        <v>0</v>
      </c>
    </row>
    <row r="217" spans="1:7" ht="41.4" x14ac:dyDescent="0.25">
      <c r="A217" s="102" t="s">
        <v>434</v>
      </c>
      <c r="B217" s="95" t="s">
        <v>435</v>
      </c>
      <c r="C217" s="104">
        <v>1</v>
      </c>
      <c r="D217" s="96" t="s">
        <v>397</v>
      </c>
      <c r="E217" s="157"/>
      <c r="F217" s="157"/>
      <c r="G217" s="99">
        <f t="shared" si="4"/>
        <v>0</v>
      </c>
    </row>
    <row r="218" spans="1:7" ht="55.2" x14ac:dyDescent="0.25">
      <c r="A218" s="102" t="s">
        <v>436</v>
      </c>
      <c r="B218" s="95" t="s">
        <v>437</v>
      </c>
      <c r="C218" s="104">
        <v>2</v>
      </c>
      <c r="D218" s="96" t="s">
        <v>397</v>
      </c>
      <c r="E218" s="157"/>
      <c r="F218" s="157"/>
      <c r="G218" s="99">
        <f t="shared" si="4"/>
        <v>0</v>
      </c>
    </row>
    <row r="219" spans="1:7" ht="41.4" x14ac:dyDescent="0.25">
      <c r="A219" s="102" t="s">
        <v>438</v>
      </c>
      <c r="B219" s="95" t="s">
        <v>439</v>
      </c>
      <c r="C219" s="104">
        <v>4</v>
      </c>
      <c r="D219" s="96" t="s">
        <v>397</v>
      </c>
      <c r="E219" s="157"/>
      <c r="F219" s="157"/>
      <c r="G219" s="99">
        <f t="shared" si="4"/>
        <v>0</v>
      </c>
    </row>
    <row r="220" spans="1:7" ht="41.4" x14ac:dyDescent="0.25">
      <c r="A220" s="102" t="s">
        <v>440</v>
      </c>
      <c r="B220" s="95" t="s">
        <v>441</v>
      </c>
      <c r="C220" s="104">
        <v>2</v>
      </c>
      <c r="D220" s="96" t="s">
        <v>397</v>
      </c>
      <c r="E220" s="157"/>
      <c r="F220" s="157"/>
      <c r="G220" s="99">
        <f t="shared" si="4"/>
        <v>0</v>
      </c>
    </row>
    <row r="221" spans="1:7" ht="41.4" x14ac:dyDescent="0.25">
      <c r="A221" s="102" t="s">
        <v>442</v>
      </c>
      <c r="B221" s="95" t="s">
        <v>443</v>
      </c>
      <c r="C221" s="104">
        <v>1</v>
      </c>
      <c r="D221" s="96" t="s">
        <v>397</v>
      </c>
      <c r="E221" s="157"/>
      <c r="F221" s="157"/>
      <c r="G221" s="99">
        <f t="shared" si="4"/>
        <v>0</v>
      </c>
    </row>
    <row r="222" spans="1:7" x14ac:dyDescent="0.25">
      <c r="A222" s="102" t="s">
        <v>444</v>
      </c>
      <c r="B222" s="95" t="s">
        <v>445</v>
      </c>
      <c r="C222" s="104">
        <v>10</v>
      </c>
      <c r="D222" s="96" t="s">
        <v>397</v>
      </c>
      <c r="E222" s="157"/>
      <c r="F222" s="157"/>
      <c r="G222" s="99">
        <f t="shared" si="4"/>
        <v>0</v>
      </c>
    </row>
    <row r="223" spans="1:7" x14ac:dyDescent="0.25">
      <c r="A223" s="102" t="s">
        <v>446</v>
      </c>
      <c r="B223" s="95" t="s">
        <v>447</v>
      </c>
      <c r="C223" s="104">
        <v>36</v>
      </c>
      <c r="D223" s="96" t="s">
        <v>397</v>
      </c>
      <c r="E223" s="157"/>
      <c r="F223" s="157"/>
      <c r="G223" s="99">
        <f t="shared" si="4"/>
        <v>0</v>
      </c>
    </row>
    <row r="224" spans="1:7" ht="27.6" x14ac:dyDescent="0.25">
      <c r="A224" s="102" t="s">
        <v>448</v>
      </c>
      <c r="B224" s="95" t="s">
        <v>449</v>
      </c>
      <c r="C224" s="104">
        <v>1</v>
      </c>
      <c r="D224" s="96" t="s">
        <v>53</v>
      </c>
      <c r="E224" s="157"/>
      <c r="F224" s="157"/>
      <c r="G224" s="99">
        <f t="shared" si="4"/>
        <v>0</v>
      </c>
    </row>
    <row r="225" spans="1:7" x14ac:dyDescent="0.25">
      <c r="A225" s="102" t="s">
        <v>450</v>
      </c>
      <c r="B225" s="95" t="s">
        <v>451</v>
      </c>
      <c r="C225" s="104"/>
      <c r="D225" s="96"/>
      <c r="E225" s="98"/>
      <c r="F225" s="98"/>
      <c r="G225" s="99"/>
    </row>
    <row r="226" spans="1:7" ht="55.2" x14ac:dyDescent="0.25">
      <c r="A226" s="102" t="s">
        <v>452</v>
      </c>
      <c r="B226" s="95" t="s">
        <v>453</v>
      </c>
      <c r="C226" s="104">
        <v>9.8000000000000007</v>
      </c>
      <c r="D226" s="96" t="s">
        <v>112</v>
      </c>
      <c r="E226" s="157"/>
      <c r="F226" s="157"/>
      <c r="G226" s="99">
        <f t="shared" si="4"/>
        <v>0</v>
      </c>
    </row>
    <row r="227" spans="1:7" ht="41.4" x14ac:dyDescent="0.25">
      <c r="A227" s="122" t="s">
        <v>454</v>
      </c>
      <c r="B227" s="123" t="s">
        <v>455</v>
      </c>
      <c r="C227" s="124">
        <v>1</v>
      </c>
      <c r="D227" s="125" t="s">
        <v>53</v>
      </c>
      <c r="E227" s="159"/>
      <c r="F227" s="159"/>
      <c r="G227" s="126">
        <f t="shared" si="4"/>
        <v>0</v>
      </c>
    </row>
    <row r="228" spans="1:7" x14ac:dyDescent="0.25">
      <c r="A228" s="109"/>
      <c r="B228" s="183" t="s">
        <v>456</v>
      </c>
      <c r="C228" s="183"/>
      <c r="D228" s="184"/>
      <c r="E228" s="107">
        <f>SUMPRODUCT(E184:E227,C184:C227)</f>
        <v>0</v>
      </c>
      <c r="F228" s="107">
        <f>SUMPRODUCT(F184:F227,C184:C227)</f>
        <v>0</v>
      </c>
      <c r="G228" s="108">
        <f>SUM(G184:G227)</f>
        <v>0</v>
      </c>
    </row>
    <row r="229" spans="1:7" x14ac:dyDescent="0.25">
      <c r="A229" s="109" t="s">
        <v>103</v>
      </c>
      <c r="B229" s="127" t="s">
        <v>457</v>
      </c>
      <c r="C229" s="128"/>
      <c r="D229" s="129"/>
      <c r="E229" s="110"/>
      <c r="F229" s="110"/>
      <c r="G229" s="130"/>
    </row>
    <row r="230" spans="1:7" x14ac:dyDescent="0.25">
      <c r="A230" s="92">
        <v>20</v>
      </c>
      <c r="B230" s="118" t="s">
        <v>458</v>
      </c>
      <c r="C230" s="119"/>
      <c r="D230" s="73"/>
      <c r="E230" s="120"/>
      <c r="F230" s="120"/>
      <c r="G230" s="121"/>
    </row>
    <row r="231" spans="1:7" x14ac:dyDescent="0.25">
      <c r="A231" s="102" t="s">
        <v>459</v>
      </c>
      <c r="B231" s="95" t="s">
        <v>460</v>
      </c>
      <c r="C231" s="104"/>
      <c r="D231" s="96"/>
      <c r="E231" s="98"/>
      <c r="F231" s="98"/>
      <c r="G231" s="99"/>
    </row>
    <row r="232" spans="1:7" ht="41.4" x14ac:dyDescent="0.25">
      <c r="A232" s="102" t="s">
        <v>461</v>
      </c>
      <c r="B232" s="95" t="s">
        <v>462</v>
      </c>
      <c r="C232" s="104">
        <v>1</v>
      </c>
      <c r="D232" s="96" t="s">
        <v>53</v>
      </c>
      <c r="E232" s="157"/>
      <c r="F232" s="157"/>
      <c r="G232" s="99">
        <f t="shared" si="4"/>
        <v>0</v>
      </c>
    </row>
    <row r="233" spans="1:7" ht="41.4" x14ac:dyDescent="0.25">
      <c r="A233" s="102" t="s">
        <v>463</v>
      </c>
      <c r="B233" s="95" t="s">
        <v>464</v>
      </c>
      <c r="C233" s="104">
        <v>1</v>
      </c>
      <c r="D233" s="96" t="s">
        <v>53</v>
      </c>
      <c r="E233" s="157"/>
      <c r="F233" s="157"/>
      <c r="G233" s="99">
        <f t="shared" si="4"/>
        <v>0</v>
      </c>
    </row>
    <row r="234" spans="1:7" ht="27.6" x14ac:dyDescent="0.25">
      <c r="A234" s="102" t="s">
        <v>465</v>
      </c>
      <c r="B234" s="95" t="s">
        <v>466</v>
      </c>
      <c r="C234" s="104"/>
      <c r="D234" s="96"/>
      <c r="E234" s="98"/>
      <c r="F234" s="98"/>
      <c r="G234" s="99"/>
    </row>
    <row r="235" spans="1:7" x14ac:dyDescent="0.25">
      <c r="A235" s="102" t="s">
        <v>467</v>
      </c>
      <c r="B235" s="95" t="s">
        <v>468</v>
      </c>
      <c r="C235" s="104">
        <v>30</v>
      </c>
      <c r="D235" s="96" t="s">
        <v>53</v>
      </c>
      <c r="E235" s="157"/>
      <c r="F235" s="157"/>
      <c r="G235" s="99">
        <f t="shared" si="4"/>
        <v>0</v>
      </c>
    </row>
    <row r="236" spans="1:7" x14ac:dyDescent="0.25">
      <c r="A236" s="102" t="s">
        <v>469</v>
      </c>
      <c r="B236" s="95" t="s">
        <v>470</v>
      </c>
      <c r="C236" s="104">
        <v>6</v>
      </c>
      <c r="D236" s="96" t="s">
        <v>53</v>
      </c>
      <c r="E236" s="157"/>
      <c r="F236" s="157"/>
      <c r="G236" s="99">
        <f t="shared" si="4"/>
        <v>0</v>
      </c>
    </row>
    <row r="237" spans="1:7" x14ac:dyDescent="0.25">
      <c r="A237" s="102" t="s">
        <v>471</v>
      </c>
      <c r="B237" s="95" t="s">
        <v>472</v>
      </c>
      <c r="C237" s="104">
        <v>5</v>
      </c>
      <c r="D237" s="96" t="s">
        <v>53</v>
      </c>
      <c r="E237" s="157"/>
      <c r="F237" s="157"/>
      <c r="G237" s="99">
        <f t="shared" si="4"/>
        <v>0</v>
      </c>
    </row>
    <row r="238" spans="1:7" ht="27.6" x14ac:dyDescent="0.25">
      <c r="A238" s="102" t="s">
        <v>473</v>
      </c>
      <c r="B238" s="95" t="s">
        <v>474</v>
      </c>
      <c r="C238" s="104"/>
      <c r="D238" s="96"/>
      <c r="E238" s="98"/>
      <c r="F238" s="98"/>
      <c r="G238" s="99"/>
    </row>
    <row r="239" spans="1:7" x14ac:dyDescent="0.25">
      <c r="A239" s="102" t="s">
        <v>475</v>
      </c>
      <c r="B239" s="95" t="s">
        <v>476</v>
      </c>
      <c r="C239" s="104">
        <v>3</v>
      </c>
      <c r="D239" s="96" t="s">
        <v>53</v>
      </c>
      <c r="E239" s="157"/>
      <c r="F239" s="157"/>
      <c r="G239" s="99">
        <f t="shared" si="4"/>
        <v>0</v>
      </c>
    </row>
    <row r="240" spans="1:7" x14ac:dyDescent="0.25">
      <c r="A240" s="102" t="s">
        <v>477</v>
      </c>
      <c r="B240" s="95" t="s">
        <v>478</v>
      </c>
      <c r="C240" s="104">
        <v>2</v>
      </c>
      <c r="D240" s="96" t="s">
        <v>53</v>
      </c>
      <c r="E240" s="157"/>
      <c r="F240" s="157"/>
      <c r="G240" s="99">
        <f t="shared" si="4"/>
        <v>0</v>
      </c>
    </row>
    <row r="241" spans="1:7" x14ac:dyDescent="0.25">
      <c r="A241" s="102" t="s">
        <v>479</v>
      </c>
      <c r="B241" s="95" t="s">
        <v>480</v>
      </c>
      <c r="C241" s="104">
        <v>1</v>
      </c>
      <c r="D241" s="96" t="s">
        <v>53</v>
      </c>
      <c r="E241" s="157"/>
      <c r="F241" s="157"/>
      <c r="G241" s="99">
        <f t="shared" si="4"/>
        <v>0</v>
      </c>
    </row>
    <row r="242" spans="1:7" x14ac:dyDescent="0.25">
      <c r="A242" s="102" t="s">
        <v>481</v>
      </c>
      <c r="B242" s="95" t="s">
        <v>482</v>
      </c>
      <c r="C242" s="104">
        <v>1</v>
      </c>
      <c r="D242" s="96" t="s">
        <v>53</v>
      </c>
      <c r="E242" s="157"/>
      <c r="F242" s="157"/>
      <c r="G242" s="99">
        <f t="shared" si="4"/>
        <v>0</v>
      </c>
    </row>
    <row r="243" spans="1:7" ht="27.6" x14ac:dyDescent="0.25">
      <c r="A243" s="102" t="s">
        <v>483</v>
      </c>
      <c r="B243" s="95" t="s">
        <v>484</v>
      </c>
      <c r="C243" s="104"/>
      <c r="D243" s="96"/>
      <c r="E243" s="98"/>
      <c r="F243" s="98"/>
      <c r="G243" s="99"/>
    </row>
    <row r="244" spans="1:7" x14ac:dyDescent="0.25">
      <c r="A244" s="102" t="s">
        <v>485</v>
      </c>
      <c r="B244" s="95" t="s">
        <v>486</v>
      </c>
      <c r="C244" s="104">
        <v>1</v>
      </c>
      <c r="D244" s="96" t="s">
        <v>53</v>
      </c>
      <c r="E244" s="157"/>
      <c r="F244" s="157"/>
      <c r="G244" s="99">
        <f t="shared" si="4"/>
        <v>0</v>
      </c>
    </row>
    <row r="245" spans="1:7" x14ac:dyDescent="0.25">
      <c r="A245" s="102" t="s">
        <v>487</v>
      </c>
      <c r="B245" s="95" t="s">
        <v>488</v>
      </c>
      <c r="C245" s="104">
        <v>5</v>
      </c>
      <c r="D245" s="96" t="s">
        <v>53</v>
      </c>
      <c r="E245" s="157"/>
      <c r="F245" s="157"/>
      <c r="G245" s="99">
        <f t="shared" si="4"/>
        <v>0</v>
      </c>
    </row>
    <row r="246" spans="1:7" x14ac:dyDescent="0.25">
      <c r="A246" s="102" t="s">
        <v>489</v>
      </c>
      <c r="B246" s="95" t="s">
        <v>490</v>
      </c>
      <c r="C246" s="104"/>
      <c r="D246" s="96"/>
      <c r="E246" s="98"/>
      <c r="F246" s="98"/>
      <c r="G246" s="99"/>
    </row>
    <row r="247" spans="1:7" x14ac:dyDescent="0.25">
      <c r="A247" s="102" t="s">
        <v>491</v>
      </c>
      <c r="B247" s="95" t="s">
        <v>492</v>
      </c>
      <c r="C247" s="104">
        <v>10</v>
      </c>
      <c r="D247" s="96" t="s">
        <v>53</v>
      </c>
      <c r="E247" s="157"/>
      <c r="F247" s="157"/>
      <c r="G247" s="99">
        <f t="shared" si="4"/>
        <v>0</v>
      </c>
    </row>
    <row r="248" spans="1:7" x14ac:dyDescent="0.25">
      <c r="A248" s="102" t="s">
        <v>493</v>
      </c>
      <c r="B248" s="95" t="s">
        <v>494</v>
      </c>
      <c r="C248" s="104">
        <v>1</v>
      </c>
      <c r="D248" s="96" t="s">
        <v>53</v>
      </c>
      <c r="E248" s="157"/>
      <c r="F248" s="157"/>
      <c r="G248" s="99">
        <f t="shared" si="4"/>
        <v>0</v>
      </c>
    </row>
    <row r="249" spans="1:7" x14ac:dyDescent="0.25">
      <c r="A249" s="102" t="s">
        <v>495</v>
      </c>
      <c r="B249" s="95" t="s">
        <v>496</v>
      </c>
      <c r="C249" s="104">
        <v>4</v>
      </c>
      <c r="D249" s="96" t="s">
        <v>53</v>
      </c>
      <c r="E249" s="157"/>
      <c r="F249" s="157"/>
      <c r="G249" s="99">
        <f t="shared" si="4"/>
        <v>0</v>
      </c>
    </row>
    <row r="250" spans="1:7" ht="27.6" x14ac:dyDescent="0.25">
      <c r="A250" s="102" t="s">
        <v>497</v>
      </c>
      <c r="B250" s="95" t="s">
        <v>498</v>
      </c>
      <c r="C250" s="104">
        <v>160</v>
      </c>
      <c r="D250" s="96" t="s">
        <v>59</v>
      </c>
      <c r="E250" s="157"/>
      <c r="F250" s="157"/>
      <c r="G250" s="99">
        <f t="shared" si="4"/>
        <v>0</v>
      </c>
    </row>
    <row r="251" spans="1:7" ht="27.6" x14ac:dyDescent="0.25">
      <c r="A251" s="102" t="s">
        <v>499</v>
      </c>
      <c r="B251" s="95" t="s">
        <v>500</v>
      </c>
      <c r="C251" s="104">
        <v>37</v>
      </c>
      <c r="D251" s="96" t="s">
        <v>59</v>
      </c>
      <c r="E251" s="157"/>
      <c r="F251" s="157"/>
      <c r="G251" s="99">
        <f t="shared" si="4"/>
        <v>0</v>
      </c>
    </row>
    <row r="252" spans="1:7" ht="27.6" x14ac:dyDescent="0.25">
      <c r="A252" s="102" t="s">
        <v>501</v>
      </c>
      <c r="B252" s="95" t="s">
        <v>502</v>
      </c>
      <c r="C252" s="104">
        <v>41</v>
      </c>
      <c r="D252" s="96" t="s">
        <v>59</v>
      </c>
      <c r="E252" s="157"/>
      <c r="F252" s="157"/>
      <c r="G252" s="99">
        <f t="shared" si="4"/>
        <v>0</v>
      </c>
    </row>
    <row r="253" spans="1:7" ht="27.6" x14ac:dyDescent="0.25">
      <c r="A253" s="102" t="s">
        <v>503</v>
      </c>
      <c r="B253" s="95" t="s">
        <v>504</v>
      </c>
      <c r="C253" s="104">
        <v>125</v>
      </c>
      <c r="D253" s="96" t="s">
        <v>59</v>
      </c>
      <c r="E253" s="157"/>
      <c r="F253" s="157"/>
      <c r="G253" s="99">
        <f t="shared" si="4"/>
        <v>0</v>
      </c>
    </row>
    <row r="254" spans="1:7" x14ac:dyDescent="0.25">
      <c r="A254" s="102" t="s">
        <v>505</v>
      </c>
      <c r="B254" s="95" t="s">
        <v>506</v>
      </c>
      <c r="C254" s="104"/>
      <c r="D254" s="96"/>
      <c r="E254" s="98"/>
      <c r="F254" s="98"/>
      <c r="G254" s="99"/>
    </row>
    <row r="255" spans="1:7" ht="69" x14ac:dyDescent="0.25">
      <c r="A255" s="102" t="s">
        <v>507</v>
      </c>
      <c r="B255" s="95" t="s">
        <v>508</v>
      </c>
      <c r="C255" s="104">
        <v>106</v>
      </c>
      <c r="D255" s="96" t="s">
        <v>53</v>
      </c>
      <c r="E255" s="157"/>
      <c r="F255" s="157"/>
      <c r="G255" s="99">
        <f t="shared" si="4"/>
        <v>0</v>
      </c>
    </row>
    <row r="256" spans="1:7" ht="69" x14ac:dyDescent="0.25">
      <c r="A256" s="102" t="s">
        <v>507</v>
      </c>
      <c r="B256" s="95" t="s">
        <v>509</v>
      </c>
      <c r="C256" s="104">
        <v>2</v>
      </c>
      <c r="D256" s="96" t="s">
        <v>53</v>
      </c>
      <c r="E256" s="157"/>
      <c r="F256" s="157"/>
      <c r="G256" s="99">
        <f t="shared" si="4"/>
        <v>0</v>
      </c>
    </row>
    <row r="257" spans="1:7" x14ac:dyDescent="0.25">
      <c r="A257" s="102" t="s">
        <v>510</v>
      </c>
      <c r="B257" s="95" t="s">
        <v>511</v>
      </c>
      <c r="C257" s="104">
        <v>4</v>
      </c>
      <c r="D257" s="96" t="s">
        <v>53</v>
      </c>
      <c r="E257" s="157"/>
      <c r="F257" s="157"/>
      <c r="G257" s="99">
        <f t="shared" si="4"/>
        <v>0</v>
      </c>
    </row>
    <row r="258" spans="1:7" x14ac:dyDescent="0.25">
      <c r="A258" s="102" t="s">
        <v>512</v>
      </c>
      <c r="B258" s="95" t="s">
        <v>513</v>
      </c>
      <c r="C258" s="104">
        <v>3</v>
      </c>
      <c r="D258" s="96" t="s">
        <v>53</v>
      </c>
      <c r="E258" s="157"/>
      <c r="F258" s="157"/>
      <c r="G258" s="99">
        <f t="shared" si="4"/>
        <v>0</v>
      </c>
    </row>
    <row r="259" spans="1:7" ht="41.4" x14ac:dyDescent="0.25">
      <c r="A259" s="102" t="s">
        <v>514</v>
      </c>
      <c r="B259" s="95" t="s">
        <v>515</v>
      </c>
      <c r="C259" s="104">
        <v>6</v>
      </c>
      <c r="D259" s="96" t="s">
        <v>53</v>
      </c>
      <c r="E259" s="157"/>
      <c r="F259" s="157"/>
      <c r="G259" s="99">
        <f t="shared" si="4"/>
        <v>0</v>
      </c>
    </row>
    <row r="260" spans="1:7" ht="27.6" x14ac:dyDescent="0.25">
      <c r="A260" s="102" t="s">
        <v>516</v>
      </c>
      <c r="B260" s="95" t="s">
        <v>517</v>
      </c>
      <c r="C260" s="104">
        <v>5</v>
      </c>
      <c r="D260" s="96" t="s">
        <v>53</v>
      </c>
      <c r="E260" s="157"/>
      <c r="F260" s="157"/>
      <c r="G260" s="99">
        <f t="shared" si="4"/>
        <v>0</v>
      </c>
    </row>
    <row r="261" spans="1:7" ht="27.6" x14ac:dyDescent="0.25">
      <c r="A261" s="102" t="s">
        <v>518</v>
      </c>
      <c r="B261" s="95" t="s">
        <v>519</v>
      </c>
      <c r="C261" s="104">
        <v>10</v>
      </c>
      <c r="D261" s="96" t="s">
        <v>53</v>
      </c>
      <c r="E261" s="157"/>
      <c r="F261" s="157"/>
      <c r="G261" s="99">
        <f t="shared" si="4"/>
        <v>0</v>
      </c>
    </row>
    <row r="262" spans="1:7" x14ac:dyDescent="0.25">
      <c r="A262" s="102" t="s">
        <v>520</v>
      </c>
      <c r="B262" s="95" t="s">
        <v>521</v>
      </c>
      <c r="C262" s="104">
        <v>1</v>
      </c>
      <c r="D262" s="96" t="s">
        <v>53</v>
      </c>
      <c r="E262" s="157"/>
      <c r="F262" s="157"/>
      <c r="G262" s="99">
        <f t="shared" si="4"/>
        <v>0</v>
      </c>
    </row>
    <row r="263" spans="1:7" x14ac:dyDescent="0.25">
      <c r="A263" s="102" t="s">
        <v>522</v>
      </c>
      <c r="B263" s="95" t="s">
        <v>523</v>
      </c>
      <c r="C263" s="104">
        <v>3</v>
      </c>
      <c r="D263" s="96" t="s">
        <v>53</v>
      </c>
      <c r="E263" s="157"/>
      <c r="F263" s="157"/>
      <c r="G263" s="99">
        <f t="shared" si="4"/>
        <v>0</v>
      </c>
    </row>
    <row r="264" spans="1:7" x14ac:dyDescent="0.25">
      <c r="A264" s="102" t="s">
        <v>524</v>
      </c>
      <c r="B264" s="95" t="s">
        <v>525</v>
      </c>
      <c r="C264" s="104">
        <v>16</v>
      </c>
      <c r="D264" s="96" t="s">
        <v>53</v>
      </c>
      <c r="E264" s="157"/>
      <c r="F264" s="157"/>
      <c r="G264" s="99">
        <f t="shared" si="4"/>
        <v>0</v>
      </c>
    </row>
    <row r="265" spans="1:7" ht="41.4" x14ac:dyDescent="0.25">
      <c r="A265" s="102" t="s">
        <v>526</v>
      </c>
      <c r="B265" s="95" t="s">
        <v>527</v>
      </c>
      <c r="C265" s="104">
        <v>185</v>
      </c>
      <c r="D265" s="96" t="s">
        <v>59</v>
      </c>
      <c r="E265" s="157"/>
      <c r="F265" s="157"/>
      <c r="G265" s="99">
        <f t="shared" si="4"/>
        <v>0</v>
      </c>
    </row>
    <row r="266" spans="1:7" x14ac:dyDescent="0.25">
      <c r="A266" s="102" t="s">
        <v>528</v>
      </c>
      <c r="B266" s="95" t="s">
        <v>529</v>
      </c>
      <c r="C266" s="104">
        <v>110</v>
      </c>
      <c r="D266" s="96" t="s">
        <v>102</v>
      </c>
      <c r="E266" s="157"/>
      <c r="F266" s="157"/>
      <c r="G266" s="99">
        <f t="shared" si="4"/>
        <v>0</v>
      </c>
    </row>
    <row r="267" spans="1:7" x14ac:dyDescent="0.25">
      <c r="A267" s="102" t="s">
        <v>530</v>
      </c>
      <c r="B267" s="95" t="s">
        <v>531</v>
      </c>
      <c r="C267" s="104"/>
      <c r="D267" s="96"/>
      <c r="E267" s="98"/>
      <c r="F267" s="98"/>
      <c r="G267" s="99"/>
    </row>
    <row r="268" spans="1:7" ht="27.6" x14ac:dyDescent="0.25">
      <c r="A268" s="102" t="s">
        <v>532</v>
      </c>
      <c r="B268" s="95" t="s">
        <v>533</v>
      </c>
      <c r="C268" s="104">
        <v>37</v>
      </c>
      <c r="D268" s="96" t="s">
        <v>59</v>
      </c>
      <c r="E268" s="157"/>
      <c r="F268" s="157"/>
      <c r="G268" s="99">
        <f t="shared" si="4"/>
        <v>0</v>
      </c>
    </row>
    <row r="269" spans="1:7" x14ac:dyDescent="0.25">
      <c r="A269" s="102" t="s">
        <v>534</v>
      </c>
      <c r="B269" s="95" t="s">
        <v>535</v>
      </c>
      <c r="C269" s="104">
        <v>14</v>
      </c>
      <c r="D269" s="96" t="s">
        <v>53</v>
      </c>
      <c r="E269" s="157"/>
      <c r="F269" s="157"/>
      <c r="G269" s="99">
        <f t="shared" si="4"/>
        <v>0</v>
      </c>
    </row>
    <row r="270" spans="1:7" ht="27.6" x14ac:dyDescent="0.25">
      <c r="A270" s="102" t="s">
        <v>536</v>
      </c>
      <c r="B270" s="95" t="s">
        <v>537</v>
      </c>
      <c r="C270" s="104">
        <v>15</v>
      </c>
      <c r="D270" s="96" t="s">
        <v>53</v>
      </c>
      <c r="E270" s="157"/>
      <c r="F270" s="157"/>
      <c r="G270" s="99">
        <f t="shared" ref="G270:G333" si="5">SUM(E270,F270)*C270</f>
        <v>0</v>
      </c>
    </row>
    <row r="271" spans="1:7" x14ac:dyDescent="0.25">
      <c r="A271" s="102" t="s">
        <v>538</v>
      </c>
      <c r="B271" s="95" t="s">
        <v>539</v>
      </c>
      <c r="C271" s="104">
        <v>18</v>
      </c>
      <c r="D271" s="96" t="s">
        <v>53</v>
      </c>
      <c r="E271" s="157"/>
      <c r="F271" s="157"/>
      <c r="G271" s="99">
        <f t="shared" si="5"/>
        <v>0</v>
      </c>
    </row>
    <row r="272" spans="1:7" x14ac:dyDescent="0.25">
      <c r="A272" s="102" t="s">
        <v>540</v>
      </c>
      <c r="B272" s="95" t="s">
        <v>541</v>
      </c>
      <c r="C272" s="104">
        <v>7</v>
      </c>
      <c r="D272" s="96" t="s">
        <v>53</v>
      </c>
      <c r="E272" s="157"/>
      <c r="F272" s="157"/>
      <c r="G272" s="99">
        <f t="shared" si="5"/>
        <v>0</v>
      </c>
    </row>
    <row r="273" spans="1:7" ht="27.6" x14ac:dyDescent="0.25">
      <c r="A273" s="102" t="s">
        <v>540</v>
      </c>
      <c r="B273" s="95" t="s">
        <v>542</v>
      </c>
      <c r="C273" s="104">
        <v>7</v>
      </c>
      <c r="D273" s="96" t="s">
        <v>53</v>
      </c>
      <c r="E273" s="157"/>
      <c r="F273" s="157"/>
      <c r="G273" s="99">
        <f t="shared" si="5"/>
        <v>0</v>
      </c>
    </row>
    <row r="274" spans="1:7" ht="27.6" x14ac:dyDescent="0.25">
      <c r="A274" s="102" t="s">
        <v>543</v>
      </c>
      <c r="B274" s="95" t="s">
        <v>544</v>
      </c>
      <c r="C274" s="104">
        <v>13</v>
      </c>
      <c r="D274" s="96" t="s">
        <v>53</v>
      </c>
      <c r="E274" s="157"/>
      <c r="F274" s="157"/>
      <c r="G274" s="99">
        <f t="shared" si="5"/>
        <v>0</v>
      </c>
    </row>
    <row r="275" spans="1:7" ht="27.6" x14ac:dyDescent="0.25">
      <c r="A275" s="102" t="s">
        <v>545</v>
      </c>
      <c r="B275" s="95" t="s">
        <v>546</v>
      </c>
      <c r="C275" s="104"/>
      <c r="D275" s="96"/>
      <c r="E275" s="98"/>
      <c r="F275" s="98"/>
      <c r="G275" s="99"/>
    </row>
    <row r="276" spans="1:7" x14ac:dyDescent="0.25">
      <c r="A276" s="102" t="s">
        <v>547</v>
      </c>
      <c r="B276" s="95" t="s">
        <v>548</v>
      </c>
      <c r="C276" s="104">
        <v>1800</v>
      </c>
      <c r="D276" s="96" t="s">
        <v>59</v>
      </c>
      <c r="E276" s="157"/>
      <c r="F276" s="157"/>
      <c r="G276" s="99">
        <f t="shared" si="5"/>
        <v>0</v>
      </c>
    </row>
    <row r="277" spans="1:7" x14ac:dyDescent="0.25">
      <c r="A277" s="102" t="s">
        <v>549</v>
      </c>
      <c r="B277" s="95" t="s">
        <v>550</v>
      </c>
      <c r="C277" s="104">
        <v>318</v>
      </c>
      <c r="D277" s="96" t="s">
        <v>59</v>
      </c>
      <c r="E277" s="157"/>
      <c r="F277" s="157"/>
      <c r="G277" s="99">
        <f t="shared" si="5"/>
        <v>0</v>
      </c>
    </row>
    <row r="278" spans="1:7" x14ac:dyDescent="0.25">
      <c r="A278" s="102" t="s">
        <v>551</v>
      </c>
      <c r="B278" s="95" t="s">
        <v>552</v>
      </c>
      <c r="C278" s="104">
        <v>37</v>
      </c>
      <c r="D278" s="96" t="s">
        <v>59</v>
      </c>
      <c r="E278" s="157"/>
      <c r="F278" s="157"/>
      <c r="G278" s="99">
        <f t="shared" si="5"/>
        <v>0</v>
      </c>
    </row>
    <row r="279" spans="1:7" x14ac:dyDescent="0.25">
      <c r="A279" s="102" t="s">
        <v>553</v>
      </c>
      <c r="B279" s="95" t="s">
        <v>554</v>
      </c>
      <c r="C279" s="104"/>
      <c r="D279" s="96"/>
      <c r="E279" s="98"/>
      <c r="F279" s="98"/>
      <c r="G279" s="99"/>
    </row>
    <row r="280" spans="1:7" x14ac:dyDescent="0.25">
      <c r="A280" s="102" t="s">
        <v>555</v>
      </c>
      <c r="B280" s="95" t="s">
        <v>556</v>
      </c>
      <c r="C280" s="104">
        <v>145</v>
      </c>
      <c r="D280" s="96" t="s">
        <v>59</v>
      </c>
      <c r="E280" s="157"/>
      <c r="F280" s="157"/>
      <c r="G280" s="99">
        <f t="shared" si="5"/>
        <v>0</v>
      </c>
    </row>
    <row r="281" spans="1:7" x14ac:dyDescent="0.25">
      <c r="A281" s="102" t="s">
        <v>557</v>
      </c>
      <c r="B281" s="95" t="s">
        <v>558</v>
      </c>
      <c r="C281" s="104">
        <v>210</v>
      </c>
      <c r="D281" s="96" t="s">
        <v>59</v>
      </c>
      <c r="E281" s="157"/>
      <c r="F281" s="157"/>
      <c r="G281" s="99">
        <f t="shared" si="5"/>
        <v>0</v>
      </c>
    </row>
    <row r="282" spans="1:7" x14ac:dyDescent="0.25">
      <c r="A282" s="102" t="s">
        <v>559</v>
      </c>
      <c r="B282" s="95" t="s">
        <v>560</v>
      </c>
      <c r="C282" s="104">
        <v>20</v>
      </c>
      <c r="D282" s="96" t="s">
        <v>59</v>
      </c>
      <c r="E282" s="157"/>
      <c r="F282" s="157"/>
      <c r="G282" s="99">
        <f t="shared" si="5"/>
        <v>0</v>
      </c>
    </row>
    <row r="283" spans="1:7" x14ac:dyDescent="0.25">
      <c r="A283" s="102" t="s">
        <v>561</v>
      </c>
      <c r="B283" s="95" t="s">
        <v>562</v>
      </c>
      <c r="C283" s="104"/>
      <c r="D283" s="96"/>
      <c r="E283" s="98"/>
      <c r="F283" s="98"/>
      <c r="G283" s="99"/>
    </row>
    <row r="284" spans="1:7" x14ac:dyDescent="0.25">
      <c r="A284" s="102" t="s">
        <v>563</v>
      </c>
      <c r="B284" s="95" t="s">
        <v>564</v>
      </c>
      <c r="C284" s="104">
        <v>20</v>
      </c>
      <c r="D284" s="96" t="s">
        <v>59</v>
      </c>
      <c r="E284" s="157"/>
      <c r="F284" s="157"/>
      <c r="G284" s="99">
        <f t="shared" si="5"/>
        <v>0</v>
      </c>
    </row>
    <row r="285" spans="1:7" x14ac:dyDescent="0.25">
      <c r="A285" s="102" t="s">
        <v>565</v>
      </c>
      <c r="B285" s="95" t="s">
        <v>566</v>
      </c>
      <c r="C285" s="104">
        <v>21</v>
      </c>
      <c r="D285" s="96" t="s">
        <v>59</v>
      </c>
      <c r="E285" s="157"/>
      <c r="F285" s="157"/>
      <c r="G285" s="99">
        <f t="shared" si="5"/>
        <v>0</v>
      </c>
    </row>
    <row r="286" spans="1:7" x14ac:dyDescent="0.25">
      <c r="A286" s="102" t="s">
        <v>567</v>
      </c>
      <c r="B286" s="95" t="s">
        <v>568</v>
      </c>
      <c r="C286" s="104">
        <v>3</v>
      </c>
      <c r="D286" s="96" t="s">
        <v>53</v>
      </c>
      <c r="E286" s="157"/>
      <c r="F286" s="157"/>
      <c r="G286" s="99">
        <f t="shared" si="5"/>
        <v>0</v>
      </c>
    </row>
    <row r="287" spans="1:7" x14ac:dyDescent="0.25">
      <c r="A287" s="102" t="s">
        <v>569</v>
      </c>
      <c r="B287" s="95" t="s">
        <v>570</v>
      </c>
      <c r="C287" s="104">
        <v>9</v>
      </c>
      <c r="D287" s="96" t="s">
        <v>59</v>
      </c>
      <c r="E287" s="157"/>
      <c r="F287" s="157"/>
      <c r="G287" s="99">
        <f t="shared" si="5"/>
        <v>0</v>
      </c>
    </row>
    <row r="288" spans="1:7" x14ac:dyDescent="0.25">
      <c r="A288" s="102" t="s">
        <v>571</v>
      </c>
      <c r="B288" s="95" t="s">
        <v>572</v>
      </c>
      <c r="C288" s="104">
        <v>3</v>
      </c>
      <c r="D288" s="96" t="s">
        <v>53</v>
      </c>
      <c r="E288" s="157"/>
      <c r="F288" s="157"/>
      <c r="G288" s="99">
        <f t="shared" si="5"/>
        <v>0</v>
      </c>
    </row>
    <row r="289" spans="1:7" x14ac:dyDescent="0.25">
      <c r="A289" s="102" t="s">
        <v>573</v>
      </c>
      <c r="B289" s="95" t="s">
        <v>574</v>
      </c>
      <c r="C289" s="104"/>
      <c r="D289" s="96"/>
      <c r="E289" s="98"/>
      <c r="F289" s="98"/>
      <c r="G289" s="99"/>
    </row>
    <row r="290" spans="1:7" x14ac:dyDescent="0.25">
      <c r="A290" s="102" t="s">
        <v>575</v>
      </c>
      <c r="B290" s="95" t="s">
        <v>576</v>
      </c>
      <c r="C290" s="104">
        <v>80</v>
      </c>
      <c r="D290" s="96" t="s">
        <v>59</v>
      </c>
      <c r="E290" s="157"/>
      <c r="F290" s="157"/>
      <c r="G290" s="99">
        <f t="shared" si="5"/>
        <v>0</v>
      </c>
    </row>
    <row r="291" spans="1:7" x14ac:dyDescent="0.25">
      <c r="A291" s="102" t="s">
        <v>577</v>
      </c>
      <c r="B291" s="95" t="s">
        <v>578</v>
      </c>
      <c r="C291" s="104">
        <v>80</v>
      </c>
      <c r="D291" s="96" t="s">
        <v>59</v>
      </c>
      <c r="E291" s="157"/>
      <c r="F291" s="157"/>
      <c r="G291" s="99">
        <f t="shared" si="5"/>
        <v>0</v>
      </c>
    </row>
    <row r="292" spans="1:7" x14ac:dyDescent="0.25">
      <c r="A292" s="102" t="s">
        <v>579</v>
      </c>
      <c r="B292" s="95" t="s">
        <v>580</v>
      </c>
      <c r="C292" s="104">
        <v>65</v>
      </c>
      <c r="D292" s="96" t="s">
        <v>53</v>
      </c>
      <c r="E292" s="157"/>
      <c r="F292" s="157"/>
      <c r="G292" s="99">
        <f t="shared" si="5"/>
        <v>0</v>
      </c>
    </row>
    <row r="293" spans="1:7" x14ac:dyDescent="0.25">
      <c r="A293" s="102" t="s">
        <v>581</v>
      </c>
      <c r="B293" s="95" t="s">
        <v>582</v>
      </c>
      <c r="C293" s="104">
        <v>4</v>
      </c>
      <c r="D293" s="96" t="s">
        <v>53</v>
      </c>
      <c r="E293" s="157"/>
      <c r="F293" s="157"/>
      <c r="G293" s="99">
        <f t="shared" si="5"/>
        <v>0</v>
      </c>
    </row>
    <row r="294" spans="1:7" x14ac:dyDescent="0.25">
      <c r="A294" s="102" t="s">
        <v>583</v>
      </c>
      <c r="B294" s="95" t="s">
        <v>584</v>
      </c>
      <c r="C294" s="104">
        <v>6</v>
      </c>
      <c r="D294" s="96" t="s">
        <v>53</v>
      </c>
      <c r="E294" s="157"/>
      <c r="F294" s="157"/>
      <c r="G294" s="99">
        <f t="shared" si="5"/>
        <v>0</v>
      </c>
    </row>
    <row r="295" spans="1:7" x14ac:dyDescent="0.25">
      <c r="A295" s="102" t="s">
        <v>585</v>
      </c>
      <c r="B295" s="95" t="s">
        <v>586</v>
      </c>
      <c r="C295" s="104">
        <v>5</v>
      </c>
      <c r="D295" s="96" t="s">
        <v>53</v>
      </c>
      <c r="E295" s="157"/>
      <c r="F295" s="157"/>
      <c r="G295" s="99">
        <f t="shared" si="5"/>
        <v>0</v>
      </c>
    </row>
    <row r="296" spans="1:7" x14ac:dyDescent="0.25">
      <c r="A296" s="102" t="s">
        <v>587</v>
      </c>
      <c r="B296" s="95" t="s">
        <v>588</v>
      </c>
      <c r="C296" s="104">
        <v>5</v>
      </c>
      <c r="D296" s="96" t="s">
        <v>53</v>
      </c>
      <c r="E296" s="157"/>
      <c r="F296" s="157"/>
      <c r="G296" s="99">
        <f t="shared" si="5"/>
        <v>0</v>
      </c>
    </row>
    <row r="297" spans="1:7" x14ac:dyDescent="0.25">
      <c r="A297" s="102" t="s">
        <v>589</v>
      </c>
      <c r="B297" s="95" t="s">
        <v>590</v>
      </c>
      <c r="C297" s="104">
        <v>42</v>
      </c>
      <c r="D297" s="96" t="s">
        <v>53</v>
      </c>
      <c r="E297" s="157"/>
      <c r="F297" s="157"/>
      <c r="G297" s="99">
        <f t="shared" si="5"/>
        <v>0</v>
      </c>
    </row>
    <row r="298" spans="1:7" x14ac:dyDescent="0.25">
      <c r="A298" s="102" t="s">
        <v>591</v>
      </c>
      <c r="B298" s="95" t="s">
        <v>592</v>
      </c>
      <c r="C298" s="104">
        <v>18</v>
      </c>
      <c r="D298" s="96" t="s">
        <v>53</v>
      </c>
      <c r="E298" s="157"/>
      <c r="F298" s="157"/>
      <c r="G298" s="99">
        <f t="shared" si="5"/>
        <v>0</v>
      </c>
    </row>
    <row r="299" spans="1:7" x14ac:dyDescent="0.25">
      <c r="A299" s="102" t="s">
        <v>593</v>
      </c>
      <c r="B299" s="95" t="s">
        <v>594</v>
      </c>
      <c r="C299" s="104">
        <v>7</v>
      </c>
      <c r="D299" s="96" t="s">
        <v>53</v>
      </c>
      <c r="E299" s="157"/>
      <c r="F299" s="157"/>
      <c r="G299" s="99">
        <f t="shared" si="5"/>
        <v>0</v>
      </c>
    </row>
    <row r="300" spans="1:7" x14ac:dyDescent="0.25">
      <c r="A300" s="102" t="s">
        <v>595</v>
      </c>
      <c r="B300" s="95" t="s">
        <v>596</v>
      </c>
      <c r="C300" s="104">
        <v>42</v>
      </c>
      <c r="D300" s="96" t="s">
        <v>59</v>
      </c>
      <c r="E300" s="157"/>
      <c r="F300" s="157"/>
      <c r="G300" s="99">
        <f t="shared" si="5"/>
        <v>0</v>
      </c>
    </row>
    <row r="301" spans="1:7" x14ac:dyDescent="0.25">
      <c r="A301" s="102" t="s">
        <v>597</v>
      </c>
      <c r="B301" s="95" t="s">
        <v>598</v>
      </c>
      <c r="C301" s="104">
        <v>27</v>
      </c>
      <c r="D301" s="96" t="s">
        <v>53</v>
      </c>
      <c r="E301" s="157"/>
      <c r="F301" s="157"/>
      <c r="G301" s="99">
        <f t="shared" si="5"/>
        <v>0</v>
      </c>
    </row>
    <row r="302" spans="1:7" x14ac:dyDescent="0.25">
      <c r="A302" s="102" t="s">
        <v>599</v>
      </c>
      <c r="B302" s="95" t="s">
        <v>600</v>
      </c>
      <c r="C302" s="104">
        <v>21</v>
      </c>
      <c r="D302" s="96" t="s">
        <v>53</v>
      </c>
      <c r="E302" s="157"/>
      <c r="F302" s="157"/>
      <c r="G302" s="99">
        <f t="shared" si="5"/>
        <v>0</v>
      </c>
    </row>
    <row r="303" spans="1:7" x14ac:dyDescent="0.25">
      <c r="A303" s="102" t="s">
        <v>601</v>
      </c>
      <c r="B303" s="95" t="s">
        <v>602</v>
      </c>
      <c r="C303" s="104">
        <v>13</v>
      </c>
      <c r="D303" s="96" t="s">
        <v>53</v>
      </c>
      <c r="E303" s="157"/>
      <c r="F303" s="157"/>
      <c r="G303" s="99">
        <f t="shared" si="5"/>
        <v>0</v>
      </c>
    </row>
    <row r="304" spans="1:7" x14ac:dyDescent="0.25">
      <c r="A304" s="102" t="s">
        <v>603</v>
      </c>
      <c r="B304" s="95" t="s">
        <v>604</v>
      </c>
      <c r="C304" s="104">
        <v>201</v>
      </c>
      <c r="D304" s="96" t="s">
        <v>59</v>
      </c>
      <c r="E304" s="157"/>
      <c r="F304" s="157"/>
      <c r="G304" s="99">
        <f t="shared" si="5"/>
        <v>0</v>
      </c>
    </row>
    <row r="305" spans="1:7" x14ac:dyDescent="0.25">
      <c r="A305" s="131" t="s">
        <v>605</v>
      </c>
      <c r="B305" s="132" t="s">
        <v>606</v>
      </c>
      <c r="C305" s="133">
        <v>65</v>
      </c>
      <c r="D305" s="134" t="s">
        <v>53</v>
      </c>
      <c r="E305" s="160"/>
      <c r="F305" s="160"/>
      <c r="G305" s="135">
        <f t="shared" si="5"/>
        <v>0</v>
      </c>
    </row>
    <row r="306" spans="1:7" x14ac:dyDescent="0.25">
      <c r="A306" s="106"/>
      <c r="B306" s="183" t="s">
        <v>607</v>
      </c>
      <c r="C306" s="183"/>
      <c r="D306" s="184"/>
      <c r="E306" s="107">
        <f>SUMPRODUCT(E232:E305,C232:C305)</f>
        <v>0</v>
      </c>
      <c r="F306" s="107">
        <f>SUMPRODUCT(F232:F305,C232:C305)</f>
        <v>0</v>
      </c>
      <c r="G306" s="108">
        <f>SUM(G232:G305)</f>
        <v>0</v>
      </c>
    </row>
    <row r="307" spans="1:7" x14ac:dyDescent="0.25">
      <c r="A307" s="136">
        <v>21</v>
      </c>
      <c r="B307" s="137" t="s">
        <v>608</v>
      </c>
      <c r="C307" s="138"/>
      <c r="D307" s="139"/>
      <c r="E307" s="140"/>
      <c r="F307" s="140"/>
      <c r="G307" s="141"/>
    </row>
    <row r="308" spans="1:7" x14ac:dyDescent="0.25">
      <c r="A308" s="102" t="s">
        <v>609</v>
      </c>
      <c r="B308" s="95" t="s">
        <v>460</v>
      </c>
      <c r="C308" s="104"/>
      <c r="D308" s="96"/>
      <c r="E308" s="98"/>
      <c r="F308" s="98"/>
      <c r="G308" s="99"/>
    </row>
    <row r="309" spans="1:7" ht="41.4" x14ac:dyDescent="0.25">
      <c r="A309" s="102" t="s">
        <v>610</v>
      </c>
      <c r="B309" s="95" t="s">
        <v>611</v>
      </c>
      <c r="C309" s="104">
        <v>1</v>
      </c>
      <c r="D309" s="96" t="s">
        <v>53</v>
      </c>
      <c r="E309" s="157"/>
      <c r="F309" s="157"/>
      <c r="G309" s="99">
        <f t="shared" si="5"/>
        <v>0</v>
      </c>
    </row>
    <row r="310" spans="1:7" ht="41.4" x14ac:dyDescent="0.25">
      <c r="A310" s="102" t="s">
        <v>612</v>
      </c>
      <c r="B310" s="95" t="s">
        <v>613</v>
      </c>
      <c r="C310" s="104">
        <v>1</v>
      </c>
      <c r="D310" s="96" t="s">
        <v>53</v>
      </c>
      <c r="E310" s="157"/>
      <c r="F310" s="157"/>
      <c r="G310" s="99">
        <f t="shared" si="5"/>
        <v>0</v>
      </c>
    </row>
    <row r="311" spans="1:7" ht="41.4" x14ac:dyDescent="0.25">
      <c r="A311" s="102" t="s">
        <v>614</v>
      </c>
      <c r="B311" s="95" t="s">
        <v>615</v>
      </c>
      <c r="C311" s="104">
        <v>1</v>
      </c>
      <c r="D311" s="96" t="s">
        <v>53</v>
      </c>
      <c r="E311" s="157"/>
      <c r="F311" s="157"/>
      <c r="G311" s="99">
        <f t="shared" si="5"/>
        <v>0</v>
      </c>
    </row>
    <row r="312" spans="1:7" ht="41.4" x14ac:dyDescent="0.25">
      <c r="A312" s="102" t="s">
        <v>616</v>
      </c>
      <c r="B312" s="95" t="s">
        <v>617</v>
      </c>
      <c r="C312" s="104">
        <v>1</v>
      </c>
      <c r="D312" s="96" t="s">
        <v>53</v>
      </c>
      <c r="E312" s="157"/>
      <c r="F312" s="157"/>
      <c r="G312" s="99">
        <f t="shared" si="5"/>
        <v>0</v>
      </c>
    </row>
    <row r="313" spans="1:7" x14ac:dyDescent="0.25">
      <c r="A313" s="102" t="s">
        <v>618</v>
      </c>
      <c r="B313" s="95" t="s">
        <v>619</v>
      </c>
      <c r="C313" s="104"/>
      <c r="D313" s="96"/>
      <c r="E313" s="98"/>
      <c r="F313" s="98"/>
      <c r="G313" s="99"/>
    </row>
    <row r="314" spans="1:7" x14ac:dyDescent="0.25">
      <c r="A314" s="102" t="s">
        <v>620</v>
      </c>
      <c r="B314" s="95" t="s">
        <v>621</v>
      </c>
      <c r="C314" s="104">
        <v>34</v>
      </c>
      <c r="D314" s="96" t="s">
        <v>53</v>
      </c>
      <c r="E314" s="157"/>
      <c r="F314" s="157"/>
      <c r="G314" s="99">
        <f t="shared" si="5"/>
        <v>0</v>
      </c>
    </row>
    <row r="315" spans="1:7" ht="27.6" x14ac:dyDescent="0.25">
      <c r="A315" s="102" t="s">
        <v>622</v>
      </c>
      <c r="B315" s="95" t="s">
        <v>623</v>
      </c>
      <c r="C315" s="104">
        <v>39</v>
      </c>
      <c r="D315" s="96" t="s">
        <v>59</v>
      </c>
      <c r="E315" s="157"/>
      <c r="F315" s="157"/>
      <c r="G315" s="99">
        <f t="shared" si="5"/>
        <v>0</v>
      </c>
    </row>
    <row r="316" spans="1:7" x14ac:dyDescent="0.25">
      <c r="A316" s="102" t="s">
        <v>624</v>
      </c>
      <c r="B316" s="95" t="s">
        <v>531</v>
      </c>
      <c r="C316" s="104"/>
      <c r="D316" s="96"/>
      <c r="E316" s="98"/>
      <c r="F316" s="98"/>
      <c r="G316" s="99"/>
    </row>
    <row r="317" spans="1:7" ht="27.6" x14ac:dyDescent="0.25">
      <c r="A317" s="102" t="s">
        <v>625</v>
      </c>
      <c r="B317" s="95" t="s">
        <v>533</v>
      </c>
      <c r="C317" s="104">
        <v>29</v>
      </c>
      <c r="D317" s="96" t="s">
        <v>59</v>
      </c>
      <c r="E317" s="157"/>
      <c r="F317" s="157"/>
      <c r="G317" s="99">
        <f t="shared" si="5"/>
        <v>0</v>
      </c>
    </row>
    <row r="318" spans="1:7" ht="27.6" x14ac:dyDescent="0.25">
      <c r="A318" s="102" t="s">
        <v>626</v>
      </c>
      <c r="B318" s="95" t="s">
        <v>627</v>
      </c>
      <c r="C318" s="104">
        <v>5</v>
      </c>
      <c r="D318" s="96" t="s">
        <v>53</v>
      </c>
      <c r="E318" s="157"/>
      <c r="F318" s="157"/>
      <c r="G318" s="99">
        <f t="shared" si="5"/>
        <v>0</v>
      </c>
    </row>
    <row r="319" spans="1:7" x14ac:dyDescent="0.25">
      <c r="A319" s="102" t="s">
        <v>628</v>
      </c>
      <c r="B319" s="95" t="s">
        <v>629</v>
      </c>
      <c r="C319" s="104">
        <v>10</v>
      </c>
      <c r="D319" s="96" t="s">
        <v>53</v>
      </c>
      <c r="E319" s="157"/>
      <c r="F319" s="157"/>
      <c r="G319" s="99">
        <f t="shared" si="5"/>
        <v>0</v>
      </c>
    </row>
    <row r="320" spans="1:7" ht="27.6" x14ac:dyDescent="0.25">
      <c r="A320" s="102" t="s">
        <v>630</v>
      </c>
      <c r="B320" s="95" t="s">
        <v>631</v>
      </c>
      <c r="C320" s="104">
        <v>38</v>
      </c>
      <c r="D320" s="96" t="s">
        <v>53</v>
      </c>
      <c r="E320" s="157"/>
      <c r="F320" s="157"/>
      <c r="G320" s="99">
        <f t="shared" si="5"/>
        <v>0</v>
      </c>
    </row>
    <row r="321" spans="1:7" x14ac:dyDescent="0.25">
      <c r="A321" s="102" t="s">
        <v>632</v>
      </c>
      <c r="B321" s="95" t="s">
        <v>633</v>
      </c>
      <c r="C321" s="104">
        <v>34</v>
      </c>
      <c r="D321" s="96" t="s">
        <v>53</v>
      </c>
      <c r="E321" s="157"/>
      <c r="F321" s="157"/>
      <c r="G321" s="99">
        <f t="shared" si="5"/>
        <v>0</v>
      </c>
    </row>
    <row r="322" spans="1:7" ht="27.6" x14ac:dyDescent="0.25">
      <c r="A322" s="102" t="s">
        <v>634</v>
      </c>
      <c r="B322" s="95" t="s">
        <v>635</v>
      </c>
      <c r="C322" s="104">
        <v>51</v>
      </c>
      <c r="D322" s="96" t="s">
        <v>53</v>
      </c>
      <c r="E322" s="157"/>
      <c r="F322" s="157"/>
      <c r="G322" s="99">
        <f t="shared" si="5"/>
        <v>0</v>
      </c>
    </row>
    <row r="323" spans="1:7" ht="82.8" x14ac:dyDescent="0.25">
      <c r="A323" s="102" t="s">
        <v>636</v>
      </c>
      <c r="B323" s="95" t="s">
        <v>637</v>
      </c>
      <c r="C323" s="104">
        <v>8</v>
      </c>
      <c r="D323" s="96" t="s">
        <v>53</v>
      </c>
      <c r="E323" s="157"/>
      <c r="F323" s="157"/>
      <c r="G323" s="99">
        <f t="shared" si="5"/>
        <v>0</v>
      </c>
    </row>
    <row r="324" spans="1:7" ht="27.6" x14ac:dyDescent="0.25">
      <c r="A324" s="102" t="s">
        <v>638</v>
      </c>
      <c r="B324" s="95" t="s">
        <v>639</v>
      </c>
      <c r="C324" s="104"/>
      <c r="D324" s="96"/>
      <c r="E324" s="98"/>
      <c r="F324" s="98"/>
      <c r="G324" s="99"/>
    </row>
    <row r="325" spans="1:7" x14ac:dyDescent="0.25">
      <c r="A325" s="102" t="s">
        <v>640</v>
      </c>
      <c r="B325" s="95" t="s">
        <v>641</v>
      </c>
      <c r="C325" s="104">
        <v>804</v>
      </c>
      <c r="D325" s="96" t="s">
        <v>59</v>
      </c>
      <c r="E325" s="157"/>
      <c r="F325" s="157"/>
      <c r="G325" s="99">
        <f t="shared" si="5"/>
        <v>0</v>
      </c>
    </row>
    <row r="326" spans="1:7" x14ac:dyDescent="0.25">
      <c r="A326" s="102" t="s">
        <v>642</v>
      </c>
      <c r="B326" s="95" t="s">
        <v>643</v>
      </c>
      <c r="C326" s="104">
        <v>77</v>
      </c>
      <c r="D326" s="96" t="s">
        <v>59</v>
      </c>
      <c r="E326" s="157"/>
      <c r="F326" s="157"/>
      <c r="G326" s="99">
        <f t="shared" si="5"/>
        <v>0</v>
      </c>
    </row>
    <row r="327" spans="1:7" x14ac:dyDescent="0.25">
      <c r="A327" s="102" t="s">
        <v>644</v>
      </c>
      <c r="B327" s="95" t="s">
        <v>645</v>
      </c>
      <c r="C327" s="104"/>
      <c r="D327" s="96"/>
      <c r="E327" s="98"/>
      <c r="F327" s="98"/>
      <c r="G327" s="99"/>
    </row>
    <row r="328" spans="1:7" x14ac:dyDescent="0.25">
      <c r="A328" s="102" t="s">
        <v>646</v>
      </c>
      <c r="B328" s="95" t="s">
        <v>647</v>
      </c>
      <c r="C328" s="104">
        <v>190</v>
      </c>
      <c r="D328" s="96" t="s">
        <v>59</v>
      </c>
      <c r="E328" s="157"/>
      <c r="F328" s="157"/>
      <c r="G328" s="99">
        <f t="shared" si="5"/>
        <v>0</v>
      </c>
    </row>
    <row r="329" spans="1:7" x14ac:dyDescent="0.25">
      <c r="A329" s="102" t="s">
        <v>648</v>
      </c>
      <c r="B329" s="95" t="s">
        <v>649</v>
      </c>
      <c r="C329" s="104">
        <v>13</v>
      </c>
      <c r="D329" s="96" t="s">
        <v>59</v>
      </c>
      <c r="E329" s="157"/>
      <c r="F329" s="157"/>
      <c r="G329" s="99">
        <f t="shared" si="5"/>
        <v>0</v>
      </c>
    </row>
    <row r="330" spans="1:7" ht="27.6" x14ac:dyDescent="0.25">
      <c r="A330" s="102" t="s">
        <v>650</v>
      </c>
      <c r="B330" s="95" t="s">
        <v>651</v>
      </c>
      <c r="C330" s="104">
        <v>37</v>
      </c>
      <c r="D330" s="96" t="s">
        <v>53</v>
      </c>
      <c r="E330" s="157"/>
      <c r="F330" s="157"/>
      <c r="G330" s="99">
        <f t="shared" si="5"/>
        <v>0</v>
      </c>
    </row>
    <row r="331" spans="1:7" ht="27.6" x14ac:dyDescent="0.25">
      <c r="A331" s="102" t="s">
        <v>652</v>
      </c>
      <c r="B331" s="95" t="s">
        <v>653</v>
      </c>
      <c r="C331" s="104">
        <v>23</v>
      </c>
      <c r="D331" s="96" t="s">
        <v>53</v>
      </c>
      <c r="E331" s="157"/>
      <c r="F331" s="157"/>
      <c r="G331" s="99">
        <f t="shared" si="5"/>
        <v>0</v>
      </c>
    </row>
    <row r="332" spans="1:7" x14ac:dyDescent="0.25">
      <c r="A332" s="102" t="s">
        <v>654</v>
      </c>
      <c r="B332" s="95" t="s">
        <v>655</v>
      </c>
      <c r="C332" s="104"/>
      <c r="D332" s="96"/>
      <c r="E332" s="98"/>
      <c r="F332" s="98"/>
      <c r="G332" s="99"/>
    </row>
    <row r="333" spans="1:7" ht="27.6" x14ac:dyDescent="0.25">
      <c r="A333" s="102" t="s">
        <v>656</v>
      </c>
      <c r="B333" s="95" t="s">
        <v>657</v>
      </c>
      <c r="C333" s="104">
        <v>4</v>
      </c>
      <c r="D333" s="96" t="s">
        <v>53</v>
      </c>
      <c r="E333" s="157"/>
      <c r="F333" s="157"/>
      <c r="G333" s="99">
        <f t="shared" si="5"/>
        <v>0</v>
      </c>
    </row>
    <row r="334" spans="1:7" x14ac:dyDescent="0.25">
      <c r="A334" s="102" t="s">
        <v>658</v>
      </c>
      <c r="B334" s="95" t="s">
        <v>659</v>
      </c>
      <c r="C334" s="104">
        <v>4</v>
      </c>
      <c r="D334" s="96" t="s">
        <v>53</v>
      </c>
      <c r="E334" s="157"/>
      <c r="F334" s="157"/>
      <c r="G334" s="99">
        <f t="shared" ref="G334:G407" si="6">SUM(E334,F334)*C334</f>
        <v>0</v>
      </c>
    </row>
    <row r="335" spans="1:7" ht="27.6" x14ac:dyDescent="0.25">
      <c r="A335" s="102" t="s">
        <v>660</v>
      </c>
      <c r="B335" s="95" t="s">
        <v>661</v>
      </c>
      <c r="C335" s="104">
        <v>1</v>
      </c>
      <c r="D335" s="96" t="s">
        <v>53</v>
      </c>
      <c r="E335" s="157"/>
      <c r="F335" s="157"/>
      <c r="G335" s="99">
        <f t="shared" si="6"/>
        <v>0</v>
      </c>
    </row>
    <row r="336" spans="1:7" x14ac:dyDescent="0.25">
      <c r="A336" s="102" t="s">
        <v>662</v>
      </c>
      <c r="B336" s="95" t="s">
        <v>663</v>
      </c>
      <c r="C336" s="104">
        <v>1</v>
      </c>
      <c r="D336" s="96" t="s">
        <v>53</v>
      </c>
      <c r="E336" s="157"/>
      <c r="F336" s="157"/>
      <c r="G336" s="99">
        <f t="shared" si="6"/>
        <v>0</v>
      </c>
    </row>
    <row r="337" spans="1:7" ht="27.6" x14ac:dyDescent="0.25">
      <c r="A337" s="102" t="s">
        <v>664</v>
      </c>
      <c r="B337" s="95" t="s">
        <v>665</v>
      </c>
      <c r="C337" s="104">
        <v>1</v>
      </c>
      <c r="D337" s="96" t="s">
        <v>53</v>
      </c>
      <c r="E337" s="157"/>
      <c r="F337" s="157"/>
      <c r="G337" s="99">
        <f t="shared" si="6"/>
        <v>0</v>
      </c>
    </row>
    <row r="338" spans="1:7" x14ac:dyDescent="0.25">
      <c r="A338" s="102" t="s">
        <v>666</v>
      </c>
      <c r="B338" s="95" t="s">
        <v>667</v>
      </c>
      <c r="C338" s="104"/>
      <c r="D338" s="96"/>
      <c r="E338" s="98"/>
      <c r="F338" s="98"/>
      <c r="G338" s="99"/>
    </row>
    <row r="339" spans="1:7" x14ac:dyDescent="0.25">
      <c r="A339" s="102" t="s">
        <v>668</v>
      </c>
      <c r="B339" s="95" t="s">
        <v>669</v>
      </c>
      <c r="C339" s="104">
        <v>3</v>
      </c>
      <c r="D339" s="96" t="s">
        <v>53</v>
      </c>
      <c r="E339" s="157"/>
      <c r="F339" s="157"/>
      <c r="G339" s="99">
        <f t="shared" si="6"/>
        <v>0</v>
      </c>
    </row>
    <row r="340" spans="1:7" x14ac:dyDescent="0.25">
      <c r="A340" s="102" t="s">
        <v>670</v>
      </c>
      <c r="B340" s="95" t="s">
        <v>671</v>
      </c>
      <c r="C340" s="104">
        <v>1</v>
      </c>
      <c r="D340" s="96" t="s">
        <v>53</v>
      </c>
      <c r="E340" s="157"/>
      <c r="F340" s="157"/>
      <c r="G340" s="99">
        <f t="shared" si="6"/>
        <v>0</v>
      </c>
    </row>
    <row r="341" spans="1:7" x14ac:dyDescent="0.25">
      <c r="A341" s="102" t="s">
        <v>672</v>
      </c>
      <c r="B341" s="95" t="s">
        <v>673</v>
      </c>
      <c r="C341" s="104">
        <v>2</v>
      </c>
      <c r="D341" s="96" t="s">
        <v>53</v>
      </c>
      <c r="E341" s="157"/>
      <c r="F341" s="157"/>
      <c r="G341" s="99">
        <f t="shared" si="6"/>
        <v>0</v>
      </c>
    </row>
    <row r="342" spans="1:7" x14ac:dyDescent="0.25">
      <c r="A342" s="102" t="s">
        <v>674</v>
      </c>
      <c r="B342" s="95" t="s">
        <v>675</v>
      </c>
      <c r="C342" s="104">
        <v>44</v>
      </c>
      <c r="D342" s="96" t="s">
        <v>53</v>
      </c>
      <c r="E342" s="157"/>
      <c r="F342" s="157"/>
      <c r="G342" s="99">
        <f t="shared" si="6"/>
        <v>0</v>
      </c>
    </row>
    <row r="343" spans="1:7" ht="27.6" x14ac:dyDescent="0.25">
      <c r="A343" s="102" t="s">
        <v>676</v>
      </c>
      <c r="B343" s="95" t="s">
        <v>677</v>
      </c>
      <c r="C343" s="104">
        <v>1105</v>
      </c>
      <c r="D343" s="96" t="s">
        <v>59</v>
      </c>
      <c r="E343" s="157"/>
      <c r="F343" s="157"/>
      <c r="G343" s="99">
        <f t="shared" si="6"/>
        <v>0</v>
      </c>
    </row>
    <row r="344" spans="1:7" ht="55.2" x14ac:dyDescent="0.25">
      <c r="A344" s="102" t="s">
        <v>678</v>
      </c>
      <c r="B344" s="95" t="s">
        <v>679</v>
      </c>
      <c r="C344" s="104">
        <v>1</v>
      </c>
      <c r="D344" s="96" t="s">
        <v>53</v>
      </c>
      <c r="E344" s="157"/>
      <c r="F344" s="157"/>
      <c r="G344" s="99">
        <f t="shared" si="6"/>
        <v>0</v>
      </c>
    </row>
    <row r="345" spans="1:7" ht="27.6" x14ac:dyDescent="0.25">
      <c r="A345" s="102" t="s">
        <v>680</v>
      </c>
      <c r="B345" s="95" t="s">
        <v>681</v>
      </c>
      <c r="C345" s="104">
        <v>2</v>
      </c>
      <c r="D345" s="96" t="s">
        <v>53</v>
      </c>
      <c r="E345" s="157"/>
      <c r="F345" s="157"/>
      <c r="G345" s="99">
        <f t="shared" si="6"/>
        <v>0</v>
      </c>
    </row>
    <row r="346" spans="1:7" x14ac:dyDescent="0.25">
      <c r="A346" s="102" t="s">
        <v>682</v>
      </c>
      <c r="B346" s="95" t="s">
        <v>683</v>
      </c>
      <c r="C346" s="104">
        <v>29</v>
      </c>
      <c r="D346" s="96" t="s">
        <v>53</v>
      </c>
      <c r="E346" s="157"/>
      <c r="F346" s="157"/>
      <c r="G346" s="99">
        <f t="shared" si="6"/>
        <v>0</v>
      </c>
    </row>
    <row r="347" spans="1:7" x14ac:dyDescent="0.25">
      <c r="A347" s="102" t="s">
        <v>684</v>
      </c>
      <c r="B347" s="95" t="s">
        <v>685</v>
      </c>
      <c r="C347" s="104">
        <v>29</v>
      </c>
      <c r="D347" s="96" t="s">
        <v>53</v>
      </c>
      <c r="E347" s="157"/>
      <c r="F347" s="157"/>
      <c r="G347" s="99">
        <f t="shared" si="6"/>
        <v>0</v>
      </c>
    </row>
    <row r="348" spans="1:7" ht="27.6" x14ac:dyDescent="0.25">
      <c r="A348" s="102" t="s">
        <v>686</v>
      </c>
      <c r="B348" s="95" t="s">
        <v>687</v>
      </c>
      <c r="C348" s="104">
        <v>3</v>
      </c>
      <c r="D348" s="96" t="s">
        <v>53</v>
      </c>
      <c r="E348" s="157"/>
      <c r="F348" s="157"/>
      <c r="G348" s="99">
        <f t="shared" si="6"/>
        <v>0</v>
      </c>
    </row>
    <row r="349" spans="1:7" ht="27.6" x14ac:dyDescent="0.25">
      <c r="A349" s="102" t="s">
        <v>688</v>
      </c>
      <c r="B349" s="95" t="s">
        <v>689</v>
      </c>
      <c r="C349" s="104">
        <v>2</v>
      </c>
      <c r="D349" s="96" t="s">
        <v>102</v>
      </c>
      <c r="E349" s="157"/>
      <c r="F349" s="157"/>
      <c r="G349" s="99">
        <f t="shared" si="6"/>
        <v>0</v>
      </c>
    </row>
    <row r="350" spans="1:7" x14ac:dyDescent="0.25">
      <c r="A350" s="102" t="s">
        <v>690</v>
      </c>
      <c r="B350" s="95" t="s">
        <v>691</v>
      </c>
      <c r="C350" s="104"/>
      <c r="D350" s="96"/>
      <c r="E350" s="98"/>
      <c r="F350" s="98"/>
      <c r="G350" s="99"/>
    </row>
    <row r="351" spans="1:7" x14ac:dyDescent="0.25">
      <c r="A351" s="102" t="s">
        <v>692</v>
      </c>
      <c r="B351" s="95" t="s">
        <v>390</v>
      </c>
      <c r="C351" s="104">
        <v>50</v>
      </c>
      <c r="D351" s="96" t="s">
        <v>59</v>
      </c>
      <c r="E351" s="157"/>
      <c r="F351" s="157"/>
      <c r="G351" s="99">
        <f t="shared" si="6"/>
        <v>0</v>
      </c>
    </row>
    <row r="352" spans="1:7" ht="27.6" x14ac:dyDescent="0.25">
      <c r="A352" s="102" t="s">
        <v>693</v>
      </c>
      <c r="B352" s="95" t="s">
        <v>694</v>
      </c>
      <c r="C352" s="104">
        <v>10</v>
      </c>
      <c r="D352" s="96" t="s">
        <v>59</v>
      </c>
      <c r="E352" s="157"/>
      <c r="F352" s="157"/>
      <c r="G352" s="99">
        <f t="shared" si="6"/>
        <v>0</v>
      </c>
    </row>
    <row r="353" spans="1:7" x14ac:dyDescent="0.25">
      <c r="A353" s="102" t="s">
        <v>695</v>
      </c>
      <c r="B353" s="95" t="s">
        <v>696</v>
      </c>
      <c r="C353" s="104">
        <v>4</v>
      </c>
      <c r="D353" s="96" t="s">
        <v>53</v>
      </c>
      <c r="E353" s="157"/>
      <c r="F353" s="157"/>
      <c r="G353" s="99">
        <f t="shared" si="6"/>
        <v>0</v>
      </c>
    </row>
    <row r="354" spans="1:7" x14ac:dyDescent="0.25">
      <c r="A354" s="102" t="s">
        <v>697</v>
      </c>
      <c r="B354" s="95" t="s">
        <v>698</v>
      </c>
      <c r="C354" s="104">
        <v>4</v>
      </c>
      <c r="D354" s="96" t="s">
        <v>53</v>
      </c>
      <c r="E354" s="157"/>
      <c r="F354" s="157"/>
      <c r="G354" s="99">
        <f t="shared" si="6"/>
        <v>0</v>
      </c>
    </row>
    <row r="355" spans="1:7" x14ac:dyDescent="0.25">
      <c r="A355" s="102" t="s">
        <v>699</v>
      </c>
      <c r="B355" s="95" t="s">
        <v>700</v>
      </c>
      <c r="C355" s="104">
        <v>4</v>
      </c>
      <c r="D355" s="96" t="s">
        <v>53</v>
      </c>
      <c r="E355" s="157"/>
      <c r="F355" s="157"/>
      <c r="G355" s="99">
        <f t="shared" si="6"/>
        <v>0</v>
      </c>
    </row>
    <row r="356" spans="1:7" x14ac:dyDescent="0.25">
      <c r="A356" s="102" t="s">
        <v>701</v>
      </c>
      <c r="B356" s="95" t="s">
        <v>702</v>
      </c>
      <c r="C356" s="104">
        <v>10</v>
      </c>
      <c r="D356" s="96" t="s">
        <v>59</v>
      </c>
      <c r="E356" s="157"/>
      <c r="F356" s="157"/>
      <c r="G356" s="99">
        <f t="shared" si="6"/>
        <v>0</v>
      </c>
    </row>
    <row r="357" spans="1:7" x14ac:dyDescent="0.25">
      <c r="A357" s="102" t="s">
        <v>703</v>
      </c>
      <c r="B357" s="95" t="s">
        <v>704</v>
      </c>
      <c r="C357" s="104"/>
      <c r="D357" s="96"/>
      <c r="E357" s="98"/>
      <c r="F357" s="98"/>
      <c r="G357" s="99"/>
    </row>
    <row r="358" spans="1:7" x14ac:dyDescent="0.25">
      <c r="A358" s="102" t="s">
        <v>705</v>
      </c>
      <c r="B358" s="95" t="s">
        <v>706</v>
      </c>
      <c r="C358" s="104">
        <v>5</v>
      </c>
      <c r="D358" s="96" t="s">
        <v>53</v>
      </c>
      <c r="E358" s="157"/>
      <c r="F358" s="157"/>
      <c r="G358" s="99">
        <f t="shared" si="6"/>
        <v>0</v>
      </c>
    </row>
    <row r="359" spans="1:7" ht="27.6" x14ac:dyDescent="0.25">
      <c r="A359" s="102" t="s">
        <v>707</v>
      </c>
      <c r="B359" s="95" t="s">
        <v>708</v>
      </c>
      <c r="C359" s="104">
        <v>50</v>
      </c>
      <c r="D359" s="96" t="s">
        <v>59</v>
      </c>
      <c r="E359" s="157"/>
      <c r="F359" s="157"/>
      <c r="G359" s="99">
        <f t="shared" si="6"/>
        <v>0</v>
      </c>
    </row>
    <row r="360" spans="1:7" x14ac:dyDescent="0.25">
      <c r="A360" s="102" t="s">
        <v>709</v>
      </c>
      <c r="B360" s="95" t="s">
        <v>710</v>
      </c>
      <c r="C360" s="104">
        <v>4</v>
      </c>
      <c r="D360" s="96" t="s">
        <v>53</v>
      </c>
      <c r="E360" s="157"/>
      <c r="F360" s="157"/>
      <c r="G360" s="99">
        <f t="shared" si="6"/>
        <v>0</v>
      </c>
    </row>
    <row r="361" spans="1:7" x14ac:dyDescent="0.25">
      <c r="A361" s="102" t="s">
        <v>711</v>
      </c>
      <c r="B361" s="95" t="s">
        <v>712</v>
      </c>
      <c r="C361" s="104">
        <v>3</v>
      </c>
      <c r="D361" s="96" t="s">
        <v>53</v>
      </c>
      <c r="E361" s="157"/>
      <c r="F361" s="157"/>
      <c r="G361" s="99">
        <f t="shared" si="6"/>
        <v>0</v>
      </c>
    </row>
    <row r="362" spans="1:7" ht="27.6" x14ac:dyDescent="0.25">
      <c r="A362" s="102" t="s">
        <v>713</v>
      </c>
      <c r="B362" s="95" t="s">
        <v>714</v>
      </c>
      <c r="C362" s="104">
        <v>5</v>
      </c>
      <c r="D362" s="96" t="s">
        <v>53</v>
      </c>
      <c r="E362" s="157"/>
      <c r="F362" s="157"/>
      <c r="G362" s="99">
        <f t="shared" si="6"/>
        <v>0</v>
      </c>
    </row>
    <row r="363" spans="1:7" x14ac:dyDescent="0.25">
      <c r="A363" s="102" t="s">
        <v>715</v>
      </c>
      <c r="B363" s="95" t="s">
        <v>716</v>
      </c>
      <c r="C363" s="104">
        <v>4</v>
      </c>
      <c r="D363" s="96" t="s">
        <v>53</v>
      </c>
      <c r="E363" s="157"/>
      <c r="F363" s="157"/>
      <c r="G363" s="99">
        <f t="shared" si="6"/>
        <v>0</v>
      </c>
    </row>
    <row r="364" spans="1:7" x14ac:dyDescent="0.3">
      <c r="A364" s="102" t="s">
        <v>717</v>
      </c>
      <c r="B364" s="142" t="s">
        <v>718</v>
      </c>
      <c r="C364" s="104">
        <v>4</v>
      </c>
      <c r="D364" s="96" t="s">
        <v>53</v>
      </c>
      <c r="E364" s="157"/>
      <c r="F364" s="157"/>
      <c r="G364" s="99">
        <f t="shared" si="6"/>
        <v>0</v>
      </c>
    </row>
    <row r="365" spans="1:7" x14ac:dyDescent="0.3">
      <c r="A365" s="102" t="s">
        <v>719</v>
      </c>
      <c r="B365" s="142" t="s">
        <v>720</v>
      </c>
      <c r="C365" s="104">
        <v>4</v>
      </c>
      <c r="D365" s="96" t="s">
        <v>53</v>
      </c>
      <c r="E365" s="157"/>
      <c r="F365" s="157"/>
      <c r="G365" s="99">
        <f t="shared" si="6"/>
        <v>0</v>
      </c>
    </row>
    <row r="366" spans="1:7" x14ac:dyDescent="0.3">
      <c r="A366" s="102" t="s">
        <v>721</v>
      </c>
      <c r="B366" s="142" t="s">
        <v>722</v>
      </c>
      <c r="C366" s="104">
        <v>3</v>
      </c>
      <c r="D366" s="96" t="s">
        <v>53</v>
      </c>
      <c r="E366" s="157"/>
      <c r="F366" s="157"/>
      <c r="G366" s="99">
        <f t="shared" si="6"/>
        <v>0</v>
      </c>
    </row>
    <row r="367" spans="1:7" x14ac:dyDescent="0.3">
      <c r="A367" s="102" t="s">
        <v>723</v>
      </c>
      <c r="B367" s="142" t="s">
        <v>724</v>
      </c>
      <c r="C367" s="104">
        <v>5</v>
      </c>
      <c r="D367" s="96" t="s">
        <v>53</v>
      </c>
      <c r="E367" s="157"/>
      <c r="F367" s="157"/>
      <c r="G367" s="99">
        <f t="shared" si="6"/>
        <v>0</v>
      </c>
    </row>
    <row r="368" spans="1:7" x14ac:dyDescent="0.3">
      <c r="A368" s="102" t="s">
        <v>725</v>
      </c>
      <c r="B368" s="142" t="s">
        <v>726</v>
      </c>
      <c r="C368" s="104">
        <v>4</v>
      </c>
      <c r="D368" s="96" t="s">
        <v>53</v>
      </c>
      <c r="E368" s="157"/>
      <c r="F368" s="157"/>
      <c r="G368" s="99">
        <f t="shared" si="6"/>
        <v>0</v>
      </c>
    </row>
    <row r="369" spans="1:7" x14ac:dyDescent="0.3">
      <c r="A369" s="122" t="s">
        <v>727</v>
      </c>
      <c r="B369" s="143" t="s">
        <v>728</v>
      </c>
      <c r="C369" s="124">
        <v>1</v>
      </c>
      <c r="D369" s="125" t="s">
        <v>53</v>
      </c>
      <c r="E369" s="159"/>
      <c r="F369" s="159"/>
      <c r="G369" s="126">
        <f t="shared" si="6"/>
        <v>0</v>
      </c>
    </row>
    <row r="370" spans="1:7" x14ac:dyDescent="0.25">
      <c r="A370" s="144"/>
      <c r="B370" s="185" t="s">
        <v>729</v>
      </c>
      <c r="C370" s="185"/>
      <c r="D370" s="186"/>
      <c r="E370" s="145">
        <f>SUMPRODUCT(E309:E369,C309:C369)</f>
        <v>0</v>
      </c>
      <c r="F370" s="145">
        <f>SUMPRODUCT(F309:F369,C309:C369)</f>
        <v>0</v>
      </c>
      <c r="G370" s="146">
        <f>SUM(G309:G369)</f>
        <v>0</v>
      </c>
    </row>
    <row r="371" spans="1:7" x14ac:dyDescent="0.25">
      <c r="A371" s="92">
        <v>22</v>
      </c>
      <c r="B371" s="147" t="s">
        <v>730</v>
      </c>
      <c r="C371" s="119"/>
      <c r="D371" s="73"/>
      <c r="E371" s="120"/>
      <c r="F371" s="120"/>
      <c r="G371" s="121"/>
    </row>
    <row r="372" spans="1:7" ht="41.4" x14ac:dyDescent="0.3">
      <c r="A372" s="102" t="s">
        <v>731</v>
      </c>
      <c r="B372" s="142" t="s">
        <v>732</v>
      </c>
      <c r="C372" s="104">
        <v>1</v>
      </c>
      <c r="D372" s="96" t="s">
        <v>53</v>
      </c>
      <c r="E372" s="157"/>
      <c r="F372" s="157"/>
      <c r="G372" s="99">
        <f t="shared" si="6"/>
        <v>0</v>
      </c>
    </row>
    <row r="373" spans="1:7" x14ac:dyDescent="0.3">
      <c r="A373" s="102" t="s">
        <v>733</v>
      </c>
      <c r="B373" s="142" t="s">
        <v>734</v>
      </c>
      <c r="C373" s="104"/>
      <c r="D373" s="96"/>
      <c r="E373" s="98"/>
      <c r="F373" s="98"/>
      <c r="G373" s="99"/>
    </row>
    <row r="374" spans="1:7" ht="27.6" x14ac:dyDescent="0.3">
      <c r="A374" s="102" t="s">
        <v>735</v>
      </c>
      <c r="B374" s="142" t="s">
        <v>677</v>
      </c>
      <c r="C374" s="104">
        <v>53</v>
      </c>
      <c r="D374" s="96" t="s">
        <v>59</v>
      </c>
      <c r="E374" s="157"/>
      <c r="F374" s="157"/>
      <c r="G374" s="99">
        <f t="shared" si="6"/>
        <v>0</v>
      </c>
    </row>
    <row r="375" spans="1:7" ht="41.4" x14ac:dyDescent="0.3">
      <c r="A375" s="102" t="s">
        <v>736</v>
      </c>
      <c r="B375" s="142" t="s">
        <v>737</v>
      </c>
      <c r="C375" s="104">
        <v>29</v>
      </c>
      <c r="D375" s="96" t="s">
        <v>59</v>
      </c>
      <c r="E375" s="157"/>
      <c r="F375" s="157"/>
      <c r="G375" s="99">
        <f t="shared" si="6"/>
        <v>0</v>
      </c>
    </row>
    <row r="376" spans="1:7" ht="41.4" x14ac:dyDescent="0.25">
      <c r="A376" s="105" t="s">
        <v>738</v>
      </c>
      <c r="B376" s="101" t="s">
        <v>739</v>
      </c>
      <c r="C376" s="104">
        <v>34</v>
      </c>
      <c r="D376" s="96" t="s">
        <v>59</v>
      </c>
      <c r="E376" s="157"/>
      <c r="F376" s="157"/>
      <c r="G376" s="99">
        <f t="shared" si="6"/>
        <v>0</v>
      </c>
    </row>
    <row r="377" spans="1:7" x14ac:dyDescent="0.25">
      <c r="A377" s="102" t="s">
        <v>740</v>
      </c>
      <c r="B377" s="95" t="s">
        <v>741</v>
      </c>
      <c r="C377" s="104">
        <v>4</v>
      </c>
      <c r="D377" s="96" t="s">
        <v>53</v>
      </c>
      <c r="E377" s="157"/>
      <c r="F377" s="157"/>
      <c r="G377" s="99">
        <f t="shared" si="6"/>
        <v>0</v>
      </c>
    </row>
    <row r="378" spans="1:7" x14ac:dyDescent="0.25">
      <c r="A378" s="102" t="s">
        <v>742</v>
      </c>
      <c r="B378" s="95" t="s">
        <v>743</v>
      </c>
      <c r="C378" s="104"/>
      <c r="D378" s="96"/>
      <c r="E378" s="98"/>
      <c r="F378" s="98"/>
      <c r="G378" s="99"/>
    </row>
    <row r="379" spans="1:7" x14ac:dyDescent="0.25">
      <c r="A379" s="102" t="s">
        <v>744</v>
      </c>
      <c r="B379" s="95" t="s">
        <v>745</v>
      </c>
      <c r="C379" s="104">
        <v>5</v>
      </c>
      <c r="D379" s="96" t="s">
        <v>53</v>
      </c>
      <c r="E379" s="157"/>
      <c r="F379" s="157"/>
      <c r="G379" s="99">
        <f t="shared" si="6"/>
        <v>0</v>
      </c>
    </row>
    <row r="380" spans="1:7" x14ac:dyDescent="0.25">
      <c r="A380" s="102" t="s">
        <v>746</v>
      </c>
      <c r="B380" s="95" t="s">
        <v>747</v>
      </c>
      <c r="C380" s="104">
        <v>2</v>
      </c>
      <c r="D380" s="96" t="s">
        <v>53</v>
      </c>
      <c r="E380" s="157"/>
      <c r="F380" s="157"/>
      <c r="G380" s="99">
        <f t="shared" si="6"/>
        <v>0</v>
      </c>
    </row>
    <row r="381" spans="1:7" x14ac:dyDescent="0.25">
      <c r="A381" s="102" t="s">
        <v>748</v>
      </c>
      <c r="B381" s="95" t="s">
        <v>749</v>
      </c>
      <c r="C381" s="104">
        <v>17</v>
      </c>
      <c r="D381" s="96" t="s">
        <v>53</v>
      </c>
      <c r="E381" s="157"/>
      <c r="F381" s="157"/>
      <c r="G381" s="99">
        <f t="shared" si="6"/>
        <v>0</v>
      </c>
    </row>
    <row r="382" spans="1:7" x14ac:dyDescent="0.25">
      <c r="A382" s="102" t="s">
        <v>750</v>
      </c>
      <c r="B382" s="95" t="s">
        <v>751</v>
      </c>
      <c r="C382" s="104">
        <v>2</v>
      </c>
      <c r="D382" s="96" t="s">
        <v>53</v>
      </c>
      <c r="E382" s="157"/>
      <c r="F382" s="157"/>
      <c r="G382" s="99">
        <f t="shared" si="6"/>
        <v>0</v>
      </c>
    </row>
    <row r="383" spans="1:7" x14ac:dyDescent="0.25">
      <c r="A383" s="102" t="s">
        <v>752</v>
      </c>
      <c r="B383" s="95" t="s">
        <v>753</v>
      </c>
      <c r="C383" s="104"/>
      <c r="D383" s="96"/>
      <c r="E383" s="98"/>
      <c r="F383" s="98"/>
      <c r="G383" s="99"/>
    </row>
    <row r="384" spans="1:7" x14ac:dyDescent="0.25">
      <c r="A384" s="102" t="s">
        <v>754</v>
      </c>
      <c r="B384" s="95" t="s">
        <v>755</v>
      </c>
      <c r="C384" s="104">
        <v>1</v>
      </c>
      <c r="D384" s="96" t="s">
        <v>53</v>
      </c>
      <c r="E384" s="157"/>
      <c r="F384" s="157"/>
      <c r="G384" s="99">
        <f t="shared" si="6"/>
        <v>0</v>
      </c>
    </row>
    <row r="385" spans="1:7" x14ac:dyDescent="0.25">
      <c r="A385" s="122" t="s">
        <v>756</v>
      </c>
      <c r="B385" s="123" t="s">
        <v>757</v>
      </c>
      <c r="C385" s="124">
        <v>3</v>
      </c>
      <c r="D385" s="125" t="s">
        <v>53</v>
      </c>
      <c r="E385" s="159"/>
      <c r="F385" s="159"/>
      <c r="G385" s="126">
        <f t="shared" si="6"/>
        <v>0</v>
      </c>
    </row>
    <row r="386" spans="1:7" x14ac:dyDescent="0.25">
      <c r="A386" s="148"/>
      <c r="B386" s="187" t="s">
        <v>758</v>
      </c>
      <c r="C386" s="187"/>
      <c r="D386" s="188"/>
      <c r="E386" s="149">
        <f>SUMPRODUCT(E372:E385,C372:C385)</f>
        <v>0</v>
      </c>
      <c r="F386" s="149">
        <f>SUMPRODUCT(F372:F385,C372:C385)</f>
        <v>0</v>
      </c>
      <c r="G386" s="150">
        <f>SUM(G372:G385)</f>
        <v>0</v>
      </c>
    </row>
    <row r="387" spans="1:7" x14ac:dyDescent="0.25">
      <c r="A387" s="151">
        <v>23</v>
      </c>
      <c r="B387" s="152" t="s">
        <v>759</v>
      </c>
      <c r="C387" s="119"/>
      <c r="D387" s="73"/>
      <c r="E387" s="120"/>
      <c r="F387" s="120"/>
      <c r="G387" s="121"/>
    </row>
    <row r="388" spans="1:7" ht="41.4" x14ac:dyDescent="0.25">
      <c r="A388" s="102" t="s">
        <v>760</v>
      </c>
      <c r="B388" s="95" t="s">
        <v>761</v>
      </c>
      <c r="C388" s="104">
        <v>1</v>
      </c>
      <c r="D388" s="96" t="s">
        <v>53</v>
      </c>
      <c r="E388" s="157"/>
      <c r="F388" s="157"/>
      <c r="G388" s="99">
        <f t="shared" si="6"/>
        <v>0</v>
      </c>
    </row>
    <row r="389" spans="1:7" ht="27.6" x14ac:dyDescent="0.25">
      <c r="A389" s="102" t="s">
        <v>762</v>
      </c>
      <c r="B389" s="95" t="s">
        <v>763</v>
      </c>
      <c r="C389" s="104">
        <v>22.5</v>
      </c>
      <c r="D389" s="96" t="s">
        <v>59</v>
      </c>
      <c r="E389" s="157"/>
      <c r="F389" s="157"/>
      <c r="G389" s="99">
        <f t="shared" si="6"/>
        <v>0</v>
      </c>
    </row>
    <row r="390" spans="1:7" ht="27.6" x14ac:dyDescent="0.25">
      <c r="A390" s="102" t="s">
        <v>764</v>
      </c>
      <c r="B390" s="95" t="s">
        <v>765</v>
      </c>
      <c r="C390" s="104">
        <v>39</v>
      </c>
      <c r="D390" s="96" t="s">
        <v>53</v>
      </c>
      <c r="E390" s="157"/>
      <c r="F390" s="157"/>
      <c r="G390" s="99">
        <f t="shared" si="6"/>
        <v>0</v>
      </c>
    </row>
    <row r="391" spans="1:7" ht="27.6" x14ac:dyDescent="0.25">
      <c r="A391" s="102" t="s">
        <v>766</v>
      </c>
      <c r="B391" s="95" t="s">
        <v>677</v>
      </c>
      <c r="C391" s="104">
        <v>69.099999999999994</v>
      </c>
      <c r="D391" s="96" t="s">
        <v>59</v>
      </c>
      <c r="E391" s="157"/>
      <c r="F391" s="157"/>
      <c r="G391" s="99">
        <f t="shared" si="6"/>
        <v>0</v>
      </c>
    </row>
    <row r="392" spans="1:7" ht="27.6" x14ac:dyDescent="0.25">
      <c r="A392" s="102" t="s">
        <v>767</v>
      </c>
      <c r="B392" s="95" t="s">
        <v>768</v>
      </c>
      <c r="C392" s="104">
        <v>1</v>
      </c>
      <c r="D392" s="96" t="s">
        <v>53</v>
      </c>
      <c r="E392" s="157"/>
      <c r="F392" s="157"/>
      <c r="G392" s="99">
        <f t="shared" si="6"/>
        <v>0</v>
      </c>
    </row>
    <row r="393" spans="1:7" ht="41.4" x14ac:dyDescent="0.25">
      <c r="A393" s="102" t="s">
        <v>769</v>
      </c>
      <c r="B393" s="95" t="s">
        <v>770</v>
      </c>
      <c r="C393" s="104">
        <v>710</v>
      </c>
      <c r="D393" s="96" t="s">
        <v>59</v>
      </c>
      <c r="E393" s="157"/>
      <c r="F393" s="157"/>
      <c r="G393" s="99">
        <f t="shared" si="6"/>
        <v>0</v>
      </c>
    </row>
    <row r="394" spans="1:7" x14ac:dyDescent="0.25">
      <c r="A394" s="102" t="s">
        <v>771</v>
      </c>
      <c r="B394" s="95" t="s">
        <v>772</v>
      </c>
      <c r="C394" s="104">
        <v>12</v>
      </c>
      <c r="D394" s="96" t="s">
        <v>59</v>
      </c>
      <c r="E394" s="157"/>
      <c r="F394" s="157"/>
      <c r="G394" s="99">
        <f t="shared" si="6"/>
        <v>0</v>
      </c>
    </row>
    <row r="395" spans="1:7" x14ac:dyDescent="0.25">
      <c r="A395" s="102" t="s">
        <v>773</v>
      </c>
      <c r="B395" s="95" t="s">
        <v>774</v>
      </c>
      <c r="C395" s="104">
        <v>10</v>
      </c>
      <c r="D395" s="96" t="s">
        <v>53</v>
      </c>
      <c r="E395" s="157"/>
      <c r="F395" s="157"/>
      <c r="G395" s="99">
        <f t="shared" si="6"/>
        <v>0</v>
      </c>
    </row>
    <row r="396" spans="1:7" x14ac:dyDescent="0.25">
      <c r="A396" s="122" t="s">
        <v>775</v>
      </c>
      <c r="B396" s="123" t="s">
        <v>776</v>
      </c>
      <c r="C396" s="124">
        <v>10</v>
      </c>
      <c r="D396" s="125" t="s">
        <v>53</v>
      </c>
      <c r="E396" s="159"/>
      <c r="F396" s="159"/>
      <c r="G396" s="126">
        <f t="shared" si="6"/>
        <v>0</v>
      </c>
    </row>
    <row r="397" spans="1:7" x14ac:dyDescent="0.25">
      <c r="A397" s="144"/>
      <c r="B397" s="189" t="s">
        <v>777</v>
      </c>
      <c r="C397" s="189"/>
      <c r="D397" s="190"/>
      <c r="E397" s="145">
        <f>SUMPRODUCT(E388:E396,C388:C396)</f>
        <v>0</v>
      </c>
      <c r="F397" s="145">
        <f>SUMPRODUCT(F388:F396,C388:C396)</f>
        <v>0</v>
      </c>
      <c r="G397" s="146">
        <f>SUM(G388:G396)</f>
        <v>0</v>
      </c>
    </row>
    <row r="398" spans="1:7" x14ac:dyDescent="0.25">
      <c r="A398" s="92">
        <v>24</v>
      </c>
      <c r="B398" s="118" t="s">
        <v>778</v>
      </c>
      <c r="C398" s="119"/>
      <c r="D398" s="73"/>
      <c r="E398" s="120"/>
      <c r="F398" s="120"/>
      <c r="G398" s="121"/>
    </row>
    <row r="399" spans="1:7" ht="55.2" x14ac:dyDescent="0.25">
      <c r="A399" s="102" t="s">
        <v>779</v>
      </c>
      <c r="B399" s="95" t="s">
        <v>780</v>
      </c>
      <c r="C399" s="104">
        <v>1</v>
      </c>
      <c r="D399" s="96" t="s">
        <v>53</v>
      </c>
      <c r="E399" s="157"/>
      <c r="F399" s="157"/>
      <c r="G399" s="99">
        <f t="shared" si="6"/>
        <v>0</v>
      </c>
    </row>
    <row r="400" spans="1:7" ht="27.6" x14ac:dyDescent="0.25">
      <c r="A400" s="102" t="s">
        <v>781</v>
      </c>
      <c r="B400" s="95" t="s">
        <v>782</v>
      </c>
      <c r="C400" s="104">
        <v>25.4</v>
      </c>
      <c r="D400" s="96" t="s">
        <v>59</v>
      </c>
      <c r="E400" s="157"/>
      <c r="F400" s="157"/>
      <c r="G400" s="99">
        <f t="shared" si="6"/>
        <v>0</v>
      </c>
    </row>
    <row r="401" spans="1:7" ht="27.6" x14ac:dyDescent="0.25">
      <c r="A401" s="102" t="s">
        <v>783</v>
      </c>
      <c r="B401" s="95" t="s">
        <v>765</v>
      </c>
      <c r="C401" s="104">
        <v>19</v>
      </c>
      <c r="D401" s="96" t="s">
        <v>53</v>
      </c>
      <c r="E401" s="157"/>
      <c r="F401" s="157"/>
      <c r="G401" s="99">
        <f t="shared" si="6"/>
        <v>0</v>
      </c>
    </row>
    <row r="402" spans="1:7" ht="27.6" x14ac:dyDescent="0.25">
      <c r="A402" s="102" t="s">
        <v>784</v>
      </c>
      <c r="B402" s="95" t="s">
        <v>785</v>
      </c>
      <c r="C402" s="104">
        <v>242</v>
      </c>
      <c r="D402" s="96" t="s">
        <v>59</v>
      </c>
      <c r="E402" s="157"/>
      <c r="F402" s="157"/>
      <c r="G402" s="99">
        <f t="shared" si="6"/>
        <v>0</v>
      </c>
    </row>
    <row r="403" spans="1:7" ht="27.6" x14ac:dyDescent="0.25">
      <c r="A403" s="102" t="s">
        <v>786</v>
      </c>
      <c r="B403" s="95" t="s">
        <v>787</v>
      </c>
      <c r="C403" s="104">
        <v>13</v>
      </c>
      <c r="D403" s="96" t="s">
        <v>53</v>
      </c>
      <c r="E403" s="157"/>
      <c r="F403" s="157"/>
      <c r="G403" s="99">
        <f t="shared" si="6"/>
        <v>0</v>
      </c>
    </row>
    <row r="404" spans="1:7" ht="27.6" x14ac:dyDescent="0.25">
      <c r="A404" s="102" t="s">
        <v>788</v>
      </c>
      <c r="B404" s="95" t="s">
        <v>789</v>
      </c>
      <c r="C404" s="104">
        <v>1</v>
      </c>
      <c r="D404" s="96" t="s">
        <v>53</v>
      </c>
      <c r="E404" s="157"/>
      <c r="F404" s="157"/>
      <c r="G404" s="99">
        <f t="shared" si="6"/>
        <v>0</v>
      </c>
    </row>
    <row r="405" spans="1:7" x14ac:dyDescent="0.25">
      <c r="A405" s="102" t="s">
        <v>790</v>
      </c>
      <c r="B405" s="95" t="s">
        <v>791</v>
      </c>
      <c r="C405" s="104">
        <v>13</v>
      </c>
      <c r="D405" s="96" t="s">
        <v>53</v>
      </c>
      <c r="E405" s="98" t="s">
        <v>56</v>
      </c>
      <c r="F405" s="157"/>
      <c r="G405" s="99">
        <f t="shared" si="6"/>
        <v>0</v>
      </c>
    </row>
    <row r="406" spans="1:7" ht="27.6" x14ac:dyDescent="0.25">
      <c r="A406" s="102" t="s">
        <v>792</v>
      </c>
      <c r="B406" s="95" t="s">
        <v>793</v>
      </c>
      <c r="C406" s="104">
        <v>1</v>
      </c>
      <c r="D406" s="96" t="s">
        <v>53</v>
      </c>
      <c r="E406" s="157"/>
      <c r="F406" s="157"/>
      <c r="G406" s="99">
        <f t="shared" si="6"/>
        <v>0</v>
      </c>
    </row>
    <row r="407" spans="1:7" ht="27.6" x14ac:dyDescent="0.25">
      <c r="A407" s="102" t="s">
        <v>794</v>
      </c>
      <c r="B407" s="95" t="s">
        <v>795</v>
      </c>
      <c r="C407" s="104">
        <v>3</v>
      </c>
      <c r="D407" s="96" t="s">
        <v>53</v>
      </c>
      <c r="E407" s="157"/>
      <c r="F407" s="157"/>
      <c r="G407" s="99">
        <f t="shared" si="6"/>
        <v>0</v>
      </c>
    </row>
    <row r="408" spans="1:7" x14ac:dyDescent="0.25">
      <c r="A408" s="106"/>
      <c r="B408" s="182" t="s">
        <v>796</v>
      </c>
      <c r="C408" s="182"/>
      <c r="D408" s="182"/>
      <c r="E408" s="153">
        <f>SUMPRODUCT(E399:E407,C399:C407)</f>
        <v>0</v>
      </c>
      <c r="F408" s="153">
        <f>SUMPRODUCT(F399:F407,C399:C407)</f>
        <v>0</v>
      </c>
      <c r="G408" s="154">
        <f>SUM(G399:G407)</f>
        <v>0</v>
      </c>
    </row>
    <row r="409" spans="1:7" x14ac:dyDescent="0.25">
      <c r="A409" s="161" t="s">
        <v>809</v>
      </c>
      <c r="B409" s="161"/>
      <c r="C409" s="161"/>
      <c r="D409" s="161"/>
      <c r="E409" s="86">
        <f>SUM(E408,E397,E386,E370,E306)</f>
        <v>0</v>
      </c>
      <c r="F409" s="86">
        <f t="shared" ref="F409:G409" si="7">SUM(F408,F397,F386,F370,F306)</f>
        <v>0</v>
      </c>
      <c r="G409" s="87">
        <f t="shared" si="7"/>
        <v>0</v>
      </c>
    </row>
    <row r="410" spans="1:7" x14ac:dyDescent="0.25">
      <c r="A410" s="161" t="s">
        <v>797</v>
      </c>
      <c r="B410" s="161"/>
      <c r="C410" s="161"/>
      <c r="D410" s="161"/>
      <c r="E410" s="86">
        <f>SUM(E409,E228,E180)</f>
        <v>0</v>
      </c>
      <c r="F410" s="86">
        <f t="shared" ref="F410:G410" si="8">SUM(F409,F228,F180)</f>
        <v>0</v>
      </c>
      <c r="G410" s="87">
        <f t="shared" si="8"/>
        <v>0</v>
      </c>
    </row>
    <row r="411" spans="1:7" x14ac:dyDescent="0.25">
      <c r="A411" s="43"/>
      <c r="B411" s="162" t="s">
        <v>798</v>
      </c>
      <c r="C411" s="162"/>
      <c r="D411" s="163"/>
      <c r="E411" s="44"/>
      <c r="F411" s="60">
        <f>ROUND(G410*(0.0349),2)</f>
        <v>0</v>
      </c>
      <c r="G411" s="60">
        <f>F411</f>
        <v>0</v>
      </c>
    </row>
    <row r="412" spans="1:7" ht="15" thickBot="1" x14ac:dyDescent="0.3">
      <c r="A412" s="85"/>
      <c r="B412" s="164" t="s">
        <v>20</v>
      </c>
      <c r="C412" s="164"/>
      <c r="D412" s="165"/>
      <c r="E412" s="45">
        <f>SUM(E410,E411)</f>
        <v>0</v>
      </c>
      <c r="F412" s="45">
        <f>SUM(F410,F411)</f>
        <v>0</v>
      </c>
      <c r="G412" s="46">
        <f>SUM(G410,G411)</f>
        <v>0</v>
      </c>
    </row>
    <row r="413" spans="1:7" ht="15" thickBot="1" x14ac:dyDescent="0.3">
      <c r="A413" s="62"/>
      <c r="B413" s="166" t="s">
        <v>52</v>
      </c>
      <c r="C413" s="166"/>
      <c r="D413" s="167"/>
      <c r="E413" s="63">
        <f>TRUNC(E412*(1+$G$3),2)</f>
        <v>0</v>
      </c>
      <c r="F413" s="63">
        <f>TRUNC(F412*(1+$G$3),2)</f>
        <v>0</v>
      </c>
      <c r="G413" s="64">
        <f>SUM(E413,F413)</f>
        <v>0</v>
      </c>
    </row>
    <row r="414" spans="1:7" x14ac:dyDescent="0.25">
      <c r="A414" s="61"/>
      <c r="B414" s="81"/>
      <c r="C414" s="82"/>
      <c r="D414" s="83"/>
      <c r="E414" s="84"/>
      <c r="F414" s="84"/>
      <c r="G414" s="84"/>
    </row>
  </sheetData>
  <sheetProtection algorithmName="SHA-512" hashValue="Y7pXQuRYYZhtGcEFyzmtZPFAh3LelU8zchQI3xQuMv1ias+/CpfC3dUKGvOWOadvl8R2KrKmRoYsZmi4NIkyOg==" saltValue="2lALdCPPFRXVy0vfh7L4fw==" spinCount="100000" sheet="1" objects="1" scenarios="1"/>
  <protectedRanges>
    <protectedRange sqref="E308:F308" name="Intervalo1_1_1"/>
  </protectedRanges>
  <mergeCells count="30">
    <mergeCell ref="B13:D13"/>
    <mergeCell ref="B143:D143"/>
    <mergeCell ref="B408:D408"/>
    <mergeCell ref="B179:D179"/>
    <mergeCell ref="B180:D180"/>
    <mergeCell ref="B228:D228"/>
    <mergeCell ref="B370:D370"/>
    <mergeCell ref="B386:D386"/>
    <mergeCell ref="B397:D397"/>
    <mergeCell ref="B306:D306"/>
    <mergeCell ref="D8:E8"/>
    <mergeCell ref="D9:G9"/>
    <mergeCell ref="A10:G10"/>
    <mergeCell ref="A11:A12"/>
    <mergeCell ref="B11:B12"/>
    <mergeCell ref="C11:C12"/>
    <mergeCell ref="D11:D12"/>
    <mergeCell ref="E11:F11"/>
    <mergeCell ref="G11:G12"/>
    <mergeCell ref="A1:G2"/>
    <mergeCell ref="E5:F5"/>
    <mergeCell ref="A6:D6"/>
    <mergeCell ref="A7:G7"/>
    <mergeCell ref="E3:F3"/>
    <mergeCell ref="E4:F4"/>
    <mergeCell ref="A409:D409"/>
    <mergeCell ref="A410:D410"/>
    <mergeCell ref="B411:D411"/>
    <mergeCell ref="B412:D412"/>
    <mergeCell ref="B413:D413"/>
  </mergeCells>
  <conditionalFormatting sqref="G144:G178 G181:G227 G229:G305 G307:G369 G371:G385 G387:G396 G398:G407">
    <cfRule type="containsText" dxfId="24" priority="755" stopIfTrue="1" operator="containsText" text="x,xx">
      <formula>NOT(ISERROR(SEARCH("x,xx",G144)))</formula>
    </cfRule>
  </conditionalFormatting>
  <conditionalFormatting sqref="F15 B15 G16:G17 G19:G22 A16:A43 F143">
    <cfRule type="containsText" dxfId="23" priority="214" stopIfTrue="1" operator="containsText" text="x,xx">
      <formula>NOT(ISERROR(SEARCH("x,xx",A15)))</formula>
    </cfRule>
  </conditionalFormatting>
  <conditionalFormatting sqref="F44 B44">
    <cfRule type="containsText" dxfId="22" priority="212" stopIfTrue="1" operator="containsText" text="x,xx">
      <formula>NOT(ISERROR(SEARCH("x,xx",B44)))</formula>
    </cfRule>
  </conditionalFormatting>
  <conditionalFormatting sqref="F54">
    <cfRule type="containsText" dxfId="21" priority="211" stopIfTrue="1" operator="containsText" text="x,xx">
      <formula>NOT(ISERROR(SEARCH("x,xx",F54)))</formula>
    </cfRule>
  </conditionalFormatting>
  <conditionalFormatting sqref="B143">
    <cfRule type="containsText" dxfId="20" priority="207" stopIfTrue="1" operator="containsText" text="x,xx">
      <formula>NOT(ISERROR(SEARCH("x,xx",B143)))</formula>
    </cfRule>
  </conditionalFormatting>
  <conditionalFormatting sqref="B408">
    <cfRule type="containsText" dxfId="19" priority="205" stopIfTrue="1" operator="containsText" text="x,xx">
      <formula>NOT(ISERROR(SEARCH("x,xx",B408)))</formula>
    </cfRule>
  </conditionalFormatting>
  <conditionalFormatting sqref="A14:G14">
    <cfRule type="containsText" dxfId="18" priority="206" stopIfTrue="1" operator="containsText" text="x,xx">
      <formula>NOT(ISERROR(SEARCH("x,xx",A14)))</formula>
    </cfRule>
  </conditionalFormatting>
  <conditionalFormatting sqref="F13:G13">
    <cfRule type="containsText" dxfId="17" priority="199" stopIfTrue="1" operator="containsText" text="x,xx">
      <formula>NOT(ISERROR(SEARCH("x,xx",F13)))</formula>
    </cfRule>
  </conditionalFormatting>
  <conditionalFormatting sqref="B13">
    <cfRule type="containsText" dxfId="16" priority="200" stopIfTrue="1" operator="containsText" text="x,xx">
      <formula>NOT(ISERROR(SEARCH("x,xx",B13)))</formula>
    </cfRule>
  </conditionalFormatting>
  <conditionalFormatting sqref="B54">
    <cfRule type="containsText" dxfId="15" priority="198" stopIfTrue="1" operator="containsText" text="x,xx">
      <formula>NOT(ISERROR(SEARCH("x,xx",B54)))</formula>
    </cfRule>
  </conditionalFormatting>
  <conditionalFormatting sqref="G24:G29 G31:G43">
    <cfRule type="containsText" dxfId="14" priority="169" stopIfTrue="1" operator="containsText" text="x,xx">
      <formula>NOT(ISERROR(SEARCH("x,xx",G24)))</formula>
    </cfRule>
  </conditionalFormatting>
  <conditionalFormatting sqref="G45:G53">
    <cfRule type="containsText" dxfId="13" priority="168" stopIfTrue="1" operator="containsText" text="x,xx">
      <formula>NOT(ISERROR(SEARCH("x,xx",G45)))</formula>
    </cfRule>
  </conditionalFormatting>
  <conditionalFormatting sqref="G55:G142">
    <cfRule type="containsText" dxfId="12" priority="167" stopIfTrue="1" operator="containsText" text="x,xx">
      <formula>NOT(ISERROR(SEARCH("x,xx",G55)))</formula>
    </cfRule>
  </conditionalFormatting>
  <conditionalFormatting sqref="G23">
    <cfRule type="containsText" dxfId="11" priority="133" stopIfTrue="1" operator="containsText" text="x,xx">
      <formula>NOT(ISERROR(SEARCH("x,xx",G23)))</formula>
    </cfRule>
  </conditionalFormatting>
  <conditionalFormatting sqref="G30">
    <cfRule type="containsText" dxfId="10" priority="108" stopIfTrue="1" operator="containsText" text="x,xx">
      <formula>NOT(ISERROR(SEARCH("x,xx",G30)))</formula>
    </cfRule>
  </conditionalFormatting>
  <conditionalFormatting sqref="G18">
    <cfRule type="containsText" dxfId="9" priority="98" stopIfTrue="1" operator="containsText" text="x,xx">
      <formula>NOT(ISERROR(SEARCH("x,xx",G18)))</formula>
    </cfRule>
  </conditionalFormatting>
  <conditionalFormatting sqref="B366:B375">
    <cfRule type="expression" dxfId="8" priority="79" stopIfTrue="1">
      <formula>IF(#REF!="Superior ao do BB",1,0)</formula>
    </cfRule>
  </conditionalFormatting>
  <conditionalFormatting sqref="B364:B365">
    <cfRule type="expression" dxfId="7" priority="78" stopIfTrue="1">
      <formula>IF(#REF!="Superior ao do BB",1,0)</formula>
    </cfRule>
  </conditionalFormatting>
  <conditionalFormatting sqref="G44">
    <cfRule type="containsText" dxfId="6" priority="10" stopIfTrue="1" operator="containsText" text="x,xx">
      <formula>NOT(ISERROR(SEARCH("x,xx",G44)))</formula>
    </cfRule>
  </conditionalFormatting>
  <conditionalFormatting sqref="G54">
    <cfRule type="containsText" dxfId="5" priority="9" stopIfTrue="1" operator="containsText" text="x,xx">
      <formula>NOT(ISERROR(SEARCH("x,xx",G54)))</formula>
    </cfRule>
  </conditionalFormatting>
  <conditionalFormatting sqref="B179">
    <cfRule type="containsText" dxfId="4" priority="6" stopIfTrue="1" operator="containsText" text="x,xx">
      <formula>NOT(ISERROR(SEARCH("x,xx",B179)))</formula>
    </cfRule>
  </conditionalFormatting>
  <conditionalFormatting sqref="B413">
    <cfRule type="containsText" dxfId="3" priority="4" stopIfTrue="1" operator="containsText" text="x,xx">
      <formula>NOT(ISERROR(SEARCH("x,xx",B413)))</formula>
    </cfRule>
  </conditionalFormatting>
  <conditionalFormatting sqref="B411">
    <cfRule type="containsText" dxfId="2" priority="3" stopIfTrue="1" operator="containsText" text="x,xx">
      <formula>NOT(ISERROR(SEARCH("x,xx",B411)))</formula>
    </cfRule>
  </conditionalFormatting>
  <conditionalFormatting sqref="B412">
    <cfRule type="containsText" dxfId="1" priority="2" stopIfTrue="1" operator="containsText" text="x,xx">
      <formula>NOT(ISERROR(SEARCH("x,xx",B412)))</formula>
    </cfRule>
  </conditionalFormatting>
  <conditionalFormatting sqref="A409:A410">
    <cfRule type="containsText" dxfId="0" priority="1" stopIfTrue="1" operator="containsText" text="x,xx">
      <formula>NOT(ISERROR(SEARCH("x,xx",A409)))</formula>
    </cfRule>
  </conditionalFormatting>
  <printOptions horizontalCentered="1"/>
  <pageMargins left="0.39370078740157483" right="0.39370078740157483" top="0.98425196850393704" bottom="0.59055118110236227" header="0.31496062992125984" footer="0.31496062992125984"/>
  <pageSetup paperSize="9" scale="85" fitToHeight="20" orientation="landscape" r:id="rId1"/>
  <headerFooter>
    <oddHeader xml:space="preserve">&amp;L
&amp;G&amp;C&amp;"-,Negrito"&amp;11&amp;K03+000
&amp;K03+043UNIDADE DE ENGENHARIA&amp;R&amp;"-,Negrito"&amp;12&amp;K03+000
</oddHeader>
    <oddFooter>&amp;R&amp;"-,Regular"&amp;9&amp;K03+039
                                              Pág. &amp;P/&amp;N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view="pageLayout" topLeftCell="A7" zoomScale="85" zoomScaleNormal="100" zoomScalePageLayoutView="85" workbookViewId="0">
      <selection activeCell="D8" sqref="D8"/>
    </sheetView>
  </sheetViews>
  <sheetFormatPr defaultColWidth="8.88671875" defaultRowHeight="13.8" x14ac:dyDescent="0.3"/>
  <cols>
    <col min="1" max="1" width="10.33203125" style="12" customWidth="1"/>
    <col min="2" max="2" width="6.33203125" style="12" customWidth="1"/>
    <col min="3" max="3" width="43.5546875" style="12" customWidth="1"/>
    <col min="4" max="4" width="11.109375" style="12" customWidth="1"/>
    <col min="5" max="6" width="8.88671875" style="12"/>
    <col min="7" max="7" width="31.44140625" style="12" customWidth="1"/>
    <col min="8" max="8" width="8.88671875" style="12"/>
    <col min="9" max="9" width="10.33203125" style="12" customWidth="1"/>
    <col min="10" max="16384" width="8.88671875" style="12"/>
  </cols>
  <sheetData>
    <row r="1" spans="1:8" x14ac:dyDescent="0.3">
      <c r="A1" s="11"/>
      <c r="B1" s="11"/>
      <c r="C1" s="11"/>
      <c r="D1" s="11"/>
      <c r="E1" s="1"/>
    </row>
    <row r="2" spans="1:8" x14ac:dyDescent="0.3">
      <c r="A2" s="11"/>
      <c r="B2" s="11"/>
      <c r="C2" s="11"/>
      <c r="D2" s="11"/>
      <c r="E2" s="1"/>
    </row>
    <row r="3" spans="1:8" x14ac:dyDescent="0.3">
      <c r="A3" s="11"/>
      <c r="B3" s="11"/>
      <c r="C3" s="11"/>
      <c r="D3" s="11"/>
      <c r="E3" s="1"/>
    </row>
    <row r="4" spans="1:8" ht="12.75" customHeight="1" x14ac:dyDescent="0.3">
      <c r="A4" s="13"/>
      <c r="B4" s="191" t="s">
        <v>46</v>
      </c>
      <c r="C4" s="191"/>
      <c r="D4" s="191"/>
      <c r="E4" s="1"/>
    </row>
    <row r="5" spans="1:8" s="16" customFormat="1" ht="14.4" thickBot="1" x14ac:dyDescent="0.35">
      <c r="A5" s="15"/>
      <c r="B5" s="15"/>
      <c r="C5" s="15"/>
      <c r="D5" s="15"/>
      <c r="E5" s="15"/>
    </row>
    <row r="6" spans="1:8" ht="14.4" x14ac:dyDescent="0.3">
      <c r="A6" s="2"/>
      <c r="B6" s="37"/>
      <c r="C6" s="38" t="s">
        <v>21</v>
      </c>
      <c r="D6" s="38"/>
      <c r="E6" s="2"/>
      <c r="F6" s="192" t="s">
        <v>45</v>
      </c>
      <c r="G6" s="192"/>
      <c r="H6" s="192"/>
    </row>
    <row r="7" spans="1:8" ht="14.4" x14ac:dyDescent="0.3">
      <c r="A7" s="1"/>
      <c r="B7" s="26">
        <v>1</v>
      </c>
      <c r="C7" s="29" t="s">
        <v>22</v>
      </c>
      <c r="D7" s="88">
        <v>0.03</v>
      </c>
      <c r="E7" s="1"/>
      <c r="F7" s="49" t="s">
        <v>36</v>
      </c>
      <c r="G7" s="49"/>
      <c r="H7" s="49"/>
    </row>
    <row r="8" spans="1:8" ht="14.4" x14ac:dyDescent="0.3">
      <c r="A8" s="1"/>
      <c r="B8" s="26">
        <v>2</v>
      </c>
      <c r="C8" s="29" t="s">
        <v>23</v>
      </c>
      <c r="D8" s="88">
        <v>8.0000000000000002E-3</v>
      </c>
      <c r="E8" s="1"/>
      <c r="F8" s="49" t="s">
        <v>37</v>
      </c>
      <c r="G8" s="49"/>
      <c r="H8" s="49"/>
    </row>
    <row r="9" spans="1:8" ht="14.4" x14ac:dyDescent="0.3">
      <c r="A9" s="1"/>
      <c r="B9" s="33">
        <v>3</v>
      </c>
      <c r="C9" s="36" t="s">
        <v>24</v>
      </c>
      <c r="D9" s="89">
        <v>9.7000000000000003E-3</v>
      </c>
      <c r="E9" s="1"/>
      <c r="F9" s="49" t="s">
        <v>38</v>
      </c>
      <c r="G9" s="49"/>
      <c r="H9" s="49"/>
    </row>
    <row r="10" spans="1:8" ht="14.4" x14ac:dyDescent="0.3">
      <c r="A10" s="1"/>
      <c r="B10" s="26"/>
      <c r="C10" s="29"/>
      <c r="D10" s="39"/>
      <c r="E10" s="1"/>
      <c r="F10" s="49" t="s">
        <v>39</v>
      </c>
      <c r="G10" s="49"/>
      <c r="H10" s="49"/>
    </row>
    <row r="11" spans="1:8" ht="14.4" x14ac:dyDescent="0.3">
      <c r="A11" s="1"/>
      <c r="B11" s="48">
        <v>4</v>
      </c>
      <c r="C11" s="30" t="s">
        <v>25</v>
      </c>
      <c r="D11" s="50">
        <v>7.2999999999999995E-2</v>
      </c>
      <c r="E11" s="1"/>
      <c r="F11" s="49" t="s">
        <v>40</v>
      </c>
      <c r="G11" s="49"/>
      <c r="H11" s="49"/>
    </row>
    <row r="12" spans="1:8" ht="14.4" x14ac:dyDescent="0.3">
      <c r="A12" s="1"/>
      <c r="B12" s="28"/>
      <c r="C12" s="29"/>
      <c r="D12" s="88"/>
      <c r="E12" s="1"/>
      <c r="F12" s="51" t="s">
        <v>41</v>
      </c>
      <c r="G12" s="51"/>
      <c r="H12" s="51"/>
    </row>
    <row r="13" spans="1:8" x14ac:dyDescent="0.3">
      <c r="A13" s="1"/>
      <c r="B13" s="24">
        <v>5</v>
      </c>
      <c r="C13" s="25" t="s">
        <v>26</v>
      </c>
      <c r="D13" s="35">
        <v>5.6500000000000002E-2</v>
      </c>
      <c r="E13" s="1"/>
      <c r="F13" s="17"/>
      <c r="G13" s="17"/>
      <c r="H13" s="17"/>
    </row>
    <row r="14" spans="1:8" ht="13.95" customHeight="1" x14ac:dyDescent="0.3">
      <c r="A14" s="1"/>
      <c r="B14" s="31" t="s">
        <v>27</v>
      </c>
      <c r="C14" s="32" t="s">
        <v>28</v>
      </c>
      <c r="D14" s="52">
        <v>0.03</v>
      </c>
      <c r="E14" s="1"/>
      <c r="F14" s="18"/>
      <c r="G14" s="53"/>
      <c r="H14" s="53"/>
    </row>
    <row r="15" spans="1:8" x14ac:dyDescent="0.3">
      <c r="A15" s="1"/>
      <c r="B15" s="26" t="s">
        <v>29</v>
      </c>
      <c r="C15" s="27" t="s">
        <v>30</v>
      </c>
      <c r="D15" s="40">
        <v>6.4999999999999997E-3</v>
      </c>
      <c r="E15" s="1"/>
      <c r="F15" s="53"/>
      <c r="G15" s="53"/>
      <c r="H15" s="53"/>
    </row>
    <row r="16" spans="1:8" x14ac:dyDescent="0.3">
      <c r="A16" s="1"/>
      <c r="B16" s="26" t="s">
        <v>31</v>
      </c>
      <c r="C16" s="27" t="s">
        <v>32</v>
      </c>
      <c r="D16" s="40">
        <v>0.02</v>
      </c>
      <c r="E16" s="1"/>
      <c r="F16" s="53"/>
      <c r="G16" s="53"/>
      <c r="H16" s="53"/>
    </row>
    <row r="17" spans="1:10" x14ac:dyDescent="0.3">
      <c r="A17" s="1"/>
      <c r="B17" s="33" t="s">
        <v>33</v>
      </c>
      <c r="C17" s="34" t="s">
        <v>34</v>
      </c>
      <c r="D17" s="54">
        <v>0</v>
      </c>
      <c r="E17" s="1"/>
      <c r="F17" s="193"/>
      <c r="G17" s="193"/>
      <c r="H17" s="193"/>
    </row>
    <row r="18" spans="1:10" ht="13.95" customHeight="1" x14ac:dyDescent="0.3">
      <c r="A18" s="1"/>
      <c r="B18" s="26"/>
      <c r="C18" s="27"/>
      <c r="D18" s="40"/>
      <c r="E18" s="1"/>
      <c r="F18" s="192" t="s">
        <v>48</v>
      </c>
      <c r="G18" s="192"/>
      <c r="H18" s="192"/>
    </row>
    <row r="19" spans="1:10" x14ac:dyDescent="0.3">
      <c r="A19" s="3"/>
      <c r="B19" s="24">
        <v>6</v>
      </c>
      <c r="C19" s="25" t="s">
        <v>35</v>
      </c>
      <c r="D19" s="55">
        <v>0.01</v>
      </c>
      <c r="E19" s="3"/>
      <c r="F19" s="194" t="s">
        <v>47</v>
      </c>
      <c r="G19" s="194"/>
      <c r="H19" s="194"/>
    </row>
    <row r="20" spans="1:10" x14ac:dyDescent="0.3">
      <c r="A20" s="3"/>
      <c r="B20" s="197"/>
      <c r="C20" s="197"/>
      <c r="D20" s="197"/>
      <c r="E20" s="4"/>
      <c r="F20" s="195"/>
      <c r="G20" s="195"/>
      <c r="H20" s="195"/>
    </row>
    <row r="21" spans="1:10" ht="14.4" thickBot="1" x14ac:dyDescent="0.35">
      <c r="A21" s="3"/>
      <c r="B21" s="21"/>
      <c r="C21" s="22" t="s">
        <v>43</v>
      </c>
      <c r="D21" s="23">
        <f>(((1+D7+D8+D9)*(1+D19)*(1+D11)/(1-D13))-1)</f>
        <v>0.2034</v>
      </c>
      <c r="E21" s="4"/>
      <c r="F21" s="195"/>
      <c r="G21" s="195"/>
      <c r="H21" s="195"/>
    </row>
    <row r="22" spans="1:10" x14ac:dyDescent="0.3">
      <c r="A22" s="3"/>
      <c r="D22" s="14"/>
      <c r="E22" s="5"/>
      <c r="F22" s="195"/>
      <c r="G22" s="195"/>
      <c r="H22" s="195"/>
    </row>
    <row r="23" spans="1:10" ht="14.4" thickBot="1" x14ac:dyDescent="0.35">
      <c r="A23" s="3"/>
      <c r="B23" s="20" t="s">
        <v>44</v>
      </c>
      <c r="C23" s="18"/>
      <c r="D23" s="14"/>
      <c r="E23" s="5"/>
      <c r="F23" s="195"/>
      <c r="G23" s="195"/>
      <c r="H23" s="195"/>
    </row>
    <row r="24" spans="1:10" x14ac:dyDescent="0.3">
      <c r="A24" s="3"/>
      <c r="B24" s="198" t="s">
        <v>50</v>
      </c>
      <c r="C24" s="198"/>
      <c r="D24" s="198"/>
      <c r="E24" s="5"/>
      <c r="F24" s="195"/>
      <c r="G24" s="195"/>
      <c r="H24" s="195"/>
    </row>
    <row r="25" spans="1:10" ht="14.4" thickBot="1" x14ac:dyDescent="0.35">
      <c r="B25" s="199" t="s">
        <v>49</v>
      </c>
      <c r="C25" s="199"/>
      <c r="D25" s="199"/>
      <c r="F25" s="196"/>
      <c r="G25" s="196"/>
      <c r="H25" s="196"/>
    </row>
    <row r="27" spans="1:10" x14ac:dyDescent="0.3">
      <c r="A27" s="18"/>
      <c r="B27" s="18"/>
      <c r="C27" s="18"/>
      <c r="D27" s="18"/>
      <c r="E27" s="53"/>
      <c r="F27" s="53"/>
      <c r="G27" s="53"/>
      <c r="H27" s="53"/>
      <c r="I27" s="53"/>
      <c r="J27" s="53"/>
    </row>
    <row r="28" spans="1:10" x14ac:dyDescent="0.3">
      <c r="A28" s="18"/>
      <c r="B28" s="18"/>
      <c r="C28" s="18"/>
      <c r="D28" s="18"/>
      <c r="E28" s="18"/>
      <c r="F28" s="18"/>
      <c r="G28" s="18"/>
      <c r="H28" s="18"/>
      <c r="I28" s="18"/>
    </row>
    <row r="29" spans="1:10" ht="14.4" customHeight="1" x14ac:dyDescent="0.3">
      <c r="B29" s="18"/>
      <c r="C29" s="18"/>
      <c r="D29" s="18"/>
      <c r="E29" s="56"/>
      <c r="F29" s="18"/>
      <c r="G29" s="18"/>
      <c r="H29" s="18"/>
    </row>
    <row r="30" spans="1:10" ht="14.4" x14ac:dyDescent="0.3">
      <c r="B30" s="18"/>
      <c r="C30" s="18"/>
      <c r="D30" s="18"/>
      <c r="E30" s="57"/>
      <c r="F30" s="18"/>
      <c r="G30" s="18"/>
      <c r="H30" s="18"/>
    </row>
    <row r="31" spans="1:10" ht="14.4" x14ac:dyDescent="0.3">
      <c r="B31" s="18"/>
      <c r="C31" s="18"/>
      <c r="D31" s="18"/>
      <c r="E31" s="57"/>
      <c r="F31" s="18"/>
      <c r="G31" s="18"/>
      <c r="H31" s="18"/>
    </row>
    <row r="32" spans="1:10" ht="14.4" x14ac:dyDescent="0.3">
      <c r="B32" s="18"/>
      <c r="C32" s="18"/>
      <c r="D32" s="18"/>
      <c r="E32" s="57"/>
      <c r="F32" s="18"/>
      <c r="G32" s="18"/>
      <c r="H32" s="18"/>
    </row>
    <row r="33" spans="2:8" ht="14.4" x14ac:dyDescent="0.3">
      <c r="B33" s="19"/>
      <c r="C33" s="19"/>
      <c r="D33" s="19"/>
      <c r="E33" s="58"/>
      <c r="F33" s="19"/>
      <c r="G33" s="19"/>
      <c r="H33" s="19"/>
    </row>
    <row r="34" spans="2:8" ht="14.4" x14ac:dyDescent="0.3">
      <c r="E34" s="57"/>
    </row>
    <row r="35" spans="2:8" ht="14.4" x14ac:dyDescent="0.3">
      <c r="E35" s="59"/>
    </row>
  </sheetData>
  <sheetProtection algorithmName="SHA-512" hashValue="UKR2oFgZGL5/EWR7PVCjw8uhwOK/aBT502CTOLaA/4/rMj6d7CVBLeMlMNh454m+CEOMyFyQBNYKfs9gkGEEeg==" saltValue="5cQvWgR/Yv5oiBtBWveavw==" spinCount="100000" sheet="1" objects="1" scenarios="1"/>
  <mergeCells count="8">
    <mergeCell ref="B4:D4"/>
    <mergeCell ref="F18:H18"/>
    <mergeCell ref="F17:H17"/>
    <mergeCell ref="F19:H25"/>
    <mergeCell ref="B20:D20"/>
    <mergeCell ref="F6:H6"/>
    <mergeCell ref="B24:D24"/>
    <mergeCell ref="B25:D25"/>
  </mergeCells>
  <printOptions horizontalCentered="1"/>
  <pageMargins left="0.39370078740157483" right="0.39370078740157483" top="0.98425196850393704" bottom="0.59055118110236227" header="0.31496062992125984" footer="0.31496062992125984"/>
  <pageSetup paperSize="9" orientation="landscape" r:id="rId1"/>
  <headerFooter>
    <oddHeader>&amp;L
&amp;G&amp;C&amp;"-,Negrito"&amp;11&amp;K03+033
UNIDADE DE ENGENHARIA</oddHeader>
    <oddFooter>&amp;R&amp;"-,Regular"&amp;9&amp;K03+039Pág. &amp;P/&amp;N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TRINDADE DO SUL</vt:lpstr>
      <vt:lpstr>BDI</vt:lpstr>
      <vt:lpstr>BDI!Area_de_impressao</vt:lpstr>
      <vt:lpstr>'TRINDADE DO SUL'!Area_de_impressao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Gustavo Barcellos Puggina</cp:lastModifiedBy>
  <cp:lastPrinted>2020-11-04T17:02:37Z</cp:lastPrinted>
  <dcterms:created xsi:type="dcterms:W3CDTF">2000-05-25T11:19:14Z</dcterms:created>
  <dcterms:modified xsi:type="dcterms:W3CDTF">2020-11-30T15:47:04Z</dcterms:modified>
</cp:coreProperties>
</file>